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970" documentId="13_ncr:1_{F6CB121F-512D-4AA6-A0C1-0FB36C537598}" xr6:coauthVersionLast="47" xr6:coauthVersionMax="47" xr10:uidLastSave="{E80F5BE6-56B5-4A18-BED1-09C0919B8D9B}"/>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L3" i="1"/>
  <c r="J3" i="1"/>
  <c r="I3" i="1"/>
  <c r="G3" i="1"/>
  <c r="B3" i="1"/>
  <c r="L4" i="1"/>
  <c r="J4" i="1"/>
  <c r="I4" i="1"/>
  <c r="G4" i="1"/>
  <c r="B4"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5" i="1"/>
  <c r="B6" i="1"/>
  <c r="B7" i="1"/>
  <c r="B8" i="1"/>
  <c r="B9" i="1"/>
  <c r="B10" i="1"/>
  <c r="B11" i="1"/>
  <c r="B12" i="1"/>
  <c r="B13" i="1"/>
  <c r="B14" i="1"/>
  <c r="B15" i="1"/>
  <c r="B16" i="1"/>
  <c r="B17" i="1"/>
  <c r="B18" i="1"/>
  <c r="B19" i="1"/>
  <c r="B20" i="1"/>
  <c r="B21" i="1"/>
  <c r="B22" i="1"/>
  <c r="B23" i="1"/>
  <c r="B24" i="1"/>
  <c r="B25" i="1"/>
  <c r="B26" i="1"/>
  <c r="G2" i="1"/>
  <c r="I2" i="1"/>
  <c r="J2" i="1"/>
  <c r="L2" i="1"/>
  <c r="J5" i="1"/>
  <c r="J6" i="1"/>
  <c r="J7" i="1"/>
  <c r="J8" i="1"/>
  <c r="J9" i="1"/>
  <c r="J10" i="1"/>
  <c r="J11" i="1"/>
  <c r="J12" i="1"/>
  <c r="J13" i="1"/>
  <c r="J14" i="1"/>
  <c r="J15" i="1"/>
  <c r="J16" i="1"/>
  <c r="J17" i="1"/>
  <c r="J18" i="1"/>
  <c r="J19" i="1"/>
  <c r="J20" i="1"/>
  <c r="J21" i="1"/>
  <c r="J22" i="1"/>
  <c r="J23" i="1"/>
  <c r="J24" i="1"/>
  <c r="J25" i="1"/>
  <c r="J26" i="1"/>
  <c r="I5" i="1"/>
  <c r="I6" i="1"/>
  <c r="I7" i="1"/>
  <c r="I8" i="1"/>
  <c r="I9" i="1"/>
  <c r="I10" i="1"/>
  <c r="I11" i="1"/>
  <c r="I12" i="1"/>
  <c r="I13" i="1"/>
  <c r="I14" i="1"/>
  <c r="I15" i="1"/>
  <c r="I16" i="1"/>
  <c r="I17" i="1"/>
  <c r="I18" i="1"/>
  <c r="I19" i="1"/>
  <c r="I20" i="1"/>
  <c r="I21" i="1"/>
  <c r="I22" i="1"/>
  <c r="I23" i="1"/>
  <c r="I24" i="1"/>
  <c r="I25" i="1"/>
  <c r="I2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<sst xmlns="http://schemas.openxmlformats.org/spreadsheetml/2006/main" count="178587" uniqueCount="39076">
  <si>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</si>
  <si>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</si>
  <si>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</si>
  <si>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</si>
  <si>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</si>
  <si>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</si>
  <si>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</si>
  <si>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</si>
  <si>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</si>
  <si>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</si>
  <si>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</si>
  <si>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</si>
  <si>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</si>
  <si>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</si>
  <si>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</si>
  <si>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</si>
  <si>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</si>
  <si>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</si>
  <si>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</si>
  <si>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</si>
  <si>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</si>
  <si>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</si>
  <si>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</si>
  <si>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</si>
  <si>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</si>
  <si>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</si>
  <si>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</si>
  <si>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</si>
  <si>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</si>
  <si>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</si>
  <si>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</si>
  <si>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</si>
  <si>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</si>
  <si>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</si>
  <si>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</si>
  <si>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</si>
  <si>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</si>
  <si>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</si>
  <si>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</si>
  <si>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</si>
  <si>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</si>
  <si>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</si>
  <si>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</si>
  <si>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</si>
  <si>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</si>
  <si>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</si>
  <si>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</si>
  <si>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</si>
  <si>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</si>
  <si>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</si>
  <si>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</si>
  <si>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</si>
  <si>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</si>
  <si>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</si>
  <si>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</si>
  <si>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</si>
  <si>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</si>
  <si>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</si>
  <si>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</si>
  <si>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</si>
  <si>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</si>
  <si>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</si>
  <si>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</si>
  <si>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</si>
  <si>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</si>
  <si>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</si>
  <si>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</si>
  <si>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</si>
  <si>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</si>
  <si>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</si>
  <si>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</si>
  <si>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</si>
  <si>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</si>
  <si>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</si>
  <si>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</si>
  <si>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</si>
  <si>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</si>
  <si>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</si>
  <si>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</si>
  <si>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</si>
  <si>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</si>
  <si>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</si>
  <si>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</si>
  <si>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</si>
  <si>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</si>
  <si>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</si>
  <si>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</si>
  <si>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</si>
  <si>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</si>
  <si>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</si>
  <si>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</si>
  <si>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</si>
  <si>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</si>
  <si>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</si>
  <si>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</si>
  <si>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</si>
  <si>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</si>
  <si>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</si>
  <si>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</si>
  <si>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</si>
  <si>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</si>
  <si>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</si>
  <si>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</si>
  <si>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</si>
  <si>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</si>
  <si>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</si>
  <si>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</si>
  <si>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</si>
  <si>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</si>
  <si>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</si>
  <si>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</si>
  <si>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</si>
  <si>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</si>
  <si>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</si>
  <si>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</si>
  <si>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</si>
  <si>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</si>
  <si>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</si>
  <si>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</si>
  <si>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</si>
  <si>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</si>
  <si>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</si>
  <si>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</si>
  <si>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</si>
  <si>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</si>
  <si>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</si>
  <si>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</si>
  <si>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</si>
  <si>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</si>
  <si>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</si>
  <si>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</si>
  <si>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</si>
  <si>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</si>
  <si>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</si>
  <si>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</si>
  <si>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</si>
  <si>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</si>
  <si>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</si>
  <si>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</si>
  <si>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</si>
  <si>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</si>
  <si>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</si>
  <si>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</si>
  <si>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</si>
  <si>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</si>
  <si>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</si>
  <si>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</si>
  <si>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</si>
  <si>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</si>
  <si>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</si>
  <si>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</si>
  <si>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</si>
  <si>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</si>
  <si>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</si>
  <si>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</si>
  <si>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</si>
  <si>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</si>
  <si>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</si>
  <si>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</si>
  <si>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</si>
  <si>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</si>
  <si>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</si>
  <si>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</si>
  <si>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</si>
  <si>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</si>
  <si>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</si>
  <si>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</si>
  <si>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</si>
  <si>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</si>
  <si>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</si>
  <si>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</si>
  <si>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</si>
  <si>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</si>
  <si>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</si>
  <si>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</si>
  <si>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</si>
  <si>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</si>
  <si>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</si>
  <si>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</si>
  <si>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</si>
  <si>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</si>
  <si>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</si>
  <si>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</si>
  <si>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</si>
  <si>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</si>
  <si>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</si>
  <si>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</si>
  <si>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</si>
  <si>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</si>
  <si>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</si>
  <si>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</si>
  <si>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</si>
  <si>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</si>
  <si>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</si>
  <si>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</si>
  <si>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</si>
  <si>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</si>
  <si>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</si>
  <si>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</si>
  <si>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</si>
  <si>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</si>
  <si>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</si>
  <si>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</si>
  <si>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</si>
  <si>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</si>
  <si>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</si>
  <si>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</si>
  <si>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</si>
  <si>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</si>
  <si>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</si>
  <si>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</si>
  <si>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</si>
  <si>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</si>
  <si>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</si>
  <si>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</si>
  <si>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</si>
  <si>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</si>
  <si>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</si>
  <si>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</si>
  <si>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</si>
  <si>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</si>
  <si>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</si>
  <si>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</si>
  <si>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</si>
  <si>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</si>
  <si>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</si>
  <si>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</si>
  <si>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</si>
  <si>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</si>
  <si>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</si>
  <si>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</si>
  <si>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</si>
  <si>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</si>
  <si>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</si>
  <si>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</si>
  <si>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</si>
  <si>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</si>
  <si>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</si>
  <si>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</si>
  <si>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</si>
  <si>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</si>
  <si>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</si>
  <si>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</si>
  <si>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</si>
  <si>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</si>
  <si>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</si>
  <si>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</si>
  <si>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</si>
  <si>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</si>
  <si>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</si>
  <si>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</si>
  <si>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</si>
  <si>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</si>
  <si>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</si>
  <si>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</si>
  <si>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</si>
  <si>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</si>
  <si>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</si>
  <si>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</si>
  <si>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</si>
  <si>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</si>
  <si>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</si>
  <si>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</si>
  <si>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</si>
  <si>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</si>
  <si>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</si>
  <si>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</si>
  <si>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</si>
  <si>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</si>
  <si>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</si>
  <si>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</si>
  <si>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</si>
  <si>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</si>
  <si>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</si>
  <si>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</si>
  <si>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</si>
  <si>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</si>
  <si>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</si>
  <si>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</si>
  <si>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</si>
  <si>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</si>
  <si>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</si>
  <si>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</si>
  <si>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</si>
  <si>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</si>
  <si>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</si>
  <si>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</si>
  <si>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</si>
  <si>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</si>
  <si>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</si>
  <si>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</si>
  <si>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</si>
  <si>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</si>
  <si>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</si>
  <si>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</si>
  <si>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</si>
  <si>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</si>
  <si>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</si>
  <si>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</si>
  <si>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</si>
  <si>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</si>
  <si>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</si>
  <si>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</si>
  <si>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</si>
  <si>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</si>
  <si>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</si>
  <si>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</si>
  <si>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</si>
  <si>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</si>
  <si>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</si>
  <si>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</si>
  <si>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</si>
  <si>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</si>
  <si>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</si>
  <si>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</si>
  <si>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</si>
  <si>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</si>
  <si>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</si>
  <si>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</si>
  <si>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</si>
  <si>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</si>
  <si>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</si>
  <si>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</si>
  <si>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</si>
  <si>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</si>
  <si>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</si>
  <si>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</si>
  <si>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</si>
  <si>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</si>
  <si>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</si>
  <si>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</si>
  <si>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</si>
  <si>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</si>
  <si>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</si>
  <si>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</si>
  <si>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</si>
  <si>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</si>
  <si>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</si>
  <si>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</si>
  <si>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</si>
  <si>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</si>
  <si>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</si>
  <si>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</si>
  <si>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</si>
  <si>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</si>
  <si>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</si>
  <si>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</si>
  <si>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</si>
  <si>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</si>
  <si>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</si>
  <si>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</si>
  <si>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</si>
  <si>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</si>
  <si>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</si>
  <si>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</si>
  <si>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</si>
  <si>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</si>
  <si>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</si>
  <si>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</si>
  <si>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</si>
  <si>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</si>
  <si>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</si>
  <si>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</si>
  <si>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</si>
  <si>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</si>
  <si>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</si>
  <si>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</si>
  <si>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</si>
  <si>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</si>
  <si>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</si>
  <si>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</si>
  <si>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</si>
  <si>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</si>
  <si>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</si>
  <si>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</si>
  <si>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</si>
  <si>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</si>
  <si>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</si>
  <si>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</si>
  <si>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</si>
  <si>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</si>
  <si>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</si>
  <si>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</si>
  <si>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</si>
  <si>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</si>
  <si>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</si>
  <si>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</si>
  <si>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</si>
  <si>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</si>
  <si>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</si>
  <si>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</si>
  <si>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</si>
  <si>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</si>
  <si>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</si>
  <si>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</si>
  <si>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</si>
  <si>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</si>
  <si>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</si>
  <si>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</si>
  <si>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</si>
  <si>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</si>
  <si>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</si>
  <si>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</si>
  <si>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</si>
  <si>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</si>
  <si>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</si>
  <si>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</si>
  <si>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</si>
  <si>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</si>
  <si>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</si>
  <si>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</si>
  <si>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</si>
  <si>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</si>
  <si>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</si>
  <si>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</si>
  <si>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</si>
  <si>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</si>
  <si>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</si>
  <si>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</si>
  <si>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</si>
  <si>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</si>
  <si>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</si>
  <si>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</si>
  <si>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</si>
  <si>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</si>
  <si>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</si>
  <si>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</si>
  <si>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</si>
  <si>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</si>
  <si>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</si>
  <si>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</si>
  <si>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</si>
  <si>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</si>
  <si>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</si>
  <si>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</si>
  <si>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</si>
  <si>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</si>
  <si>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</si>
  <si>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</si>
  <si>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</si>
  <si>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</si>
  <si>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</si>
  <si>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</si>
  <si>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</si>
  <si>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</si>
  <si>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</si>
  <si>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</si>
  <si>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</si>
  <si>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</si>
  <si>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</si>
  <si>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</si>
  <si>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</si>
  <si>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</si>
  <si>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</si>
  <si>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</si>
  <si>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</si>
  <si>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</si>
  <si>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</si>
  <si>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</si>
  <si>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</si>
  <si>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</si>
  <si>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</si>
  <si>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</si>
  <si>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</si>
  <si>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</si>
  <si>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</si>
  <si>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</si>
  <si>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</si>
  <si>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</si>
  <si>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</si>
  <si>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</si>
  <si>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</si>
  <si>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</si>
  <si>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</si>
  <si>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</si>
  <si>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</si>
  <si>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</si>
  <si>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</si>
  <si>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</si>
  <si>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</si>
  <si>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</si>
  <si>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</si>
  <si>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</si>
  <si>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</si>
  <si>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</si>
  <si>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</si>
  <si>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</si>
  <si>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</si>
  <si>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</si>
  <si>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</si>
  <si>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</si>
  <si>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</si>
  <si>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</si>
  <si>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</si>
  <si>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</si>
  <si>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</si>
  <si>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</si>
  <si>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</si>
  <si>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</si>
  <si>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</si>
  <si>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</si>
  <si>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</si>
  <si>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</si>
  <si>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</si>
  <si>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</si>
  <si>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</si>
  <si>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</si>
  <si>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</si>
  <si>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</si>
  <si>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</si>
  <si>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</si>
  <si>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</si>
  <si>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</si>
  <si>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</si>
  <si>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</si>
  <si>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</si>
  <si>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</si>
  <si>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</si>
  <si>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</si>
  <si>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</si>
  <si>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</si>
  <si>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</si>
  <si>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</si>
  <si>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</si>
  <si>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</si>
  <si>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</si>
  <si>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</si>
  <si>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</si>
  <si>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</si>
  <si>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</si>
  <si>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</si>
  <si>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</si>
  <si>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</si>
  <si>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</si>
  <si>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</si>
  <si>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</si>
  <si>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</si>
  <si>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</si>
  <si>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</si>
  <si>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</si>
  <si>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</si>
  <si>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</si>
  <si>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</si>
  <si>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</si>
  <si>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</si>
  <si>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</si>
  <si>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</si>
  <si>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</si>
  <si>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</si>
  <si>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</si>
  <si>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</si>
  <si>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</si>
  <si>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</si>
  <si>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</si>
  <si>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</si>
  <si>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</si>
  <si>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</si>
  <si>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</si>
  <si>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</si>
  <si>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</si>
  <si>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</si>
  <si>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</si>
  <si>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</si>
  <si>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</si>
  <si>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</si>
  <si>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</si>
  <si>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</si>
  <si>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</si>
  <si>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</si>
  <si>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</si>
  <si>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</si>
  <si>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</si>
  <si>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</si>
  <si>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</si>
  <si>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</si>
  <si>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</si>
  <si>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</si>
  <si>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</si>
  <si>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</si>
  <si>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</si>
  <si>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</si>
  <si>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</si>
  <si>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</si>
  <si>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</si>
  <si>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</si>
  <si>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</si>
  <si>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</si>
  <si>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</si>
  <si>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</si>
  <si>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</si>
  <si>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</si>
  <si>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</si>
  <si>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</si>
  <si>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</si>
  <si>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</si>
  <si>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</si>
  <si>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</si>
  <si>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</si>
  <si>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</si>
  <si>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</si>
  <si>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</si>
  <si>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</si>
  <si>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</si>
  <si>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</si>
  <si>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</si>
  <si>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</si>
  <si>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</si>
  <si>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</si>
  <si>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</si>
  <si>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</si>
  <si>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</si>
  <si>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</si>
  <si>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</si>
  <si>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</si>
  <si>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</si>
  <si>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</si>
  <si>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</si>
  <si>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</si>
  <si>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</si>
  <si>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</si>
  <si>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</si>
  <si>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</si>
  <si>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</si>
  <si>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</si>
  <si>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</si>
  <si>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</si>
  <si>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</si>
  <si>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</si>
  <si>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</si>
  <si>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</si>
  <si>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</si>
  <si>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</si>
  <si>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</si>
  <si>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</si>
  <si>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</si>
  <si>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</si>
  <si>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</si>
  <si>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</si>
  <si>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</si>
  <si>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</si>
  <si>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</si>
  <si>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</si>
  <si>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</si>
  <si>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</si>
  <si>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</si>
  <si>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</si>
  <si>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</si>
  <si>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</si>
  <si>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</si>
  <si>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</si>
  <si>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</si>
  <si>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</si>
  <si>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</si>
  <si>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</si>
  <si>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</si>
  <si>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</si>
  <si>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</si>
  <si>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</si>
  <si>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</si>
  <si>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</si>
  <si>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</si>
  <si>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</si>
  <si>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</si>
  <si>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</si>
  <si>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</si>
  <si>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</si>
  <si>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</si>
  <si>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</si>
  <si>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</si>
  <si>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</si>
  <si>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</si>
  <si>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</si>
  <si>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</si>
  <si>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</si>
  <si>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</si>
  <si>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</si>
  <si>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</si>
  <si>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</si>
  <si>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</si>
  <si>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</si>
  <si>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</si>
  <si>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</si>
  <si>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</si>
  <si>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</si>
  <si>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</si>
  <si>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</si>
  <si>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</si>
  <si>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</si>
  <si>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</si>
  <si>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</si>
  <si>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</si>
  <si>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</si>
  <si>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</si>
  <si>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</si>
  <si>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</si>
  <si>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</si>
  <si>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</si>
  <si>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</si>
  <si>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</si>
  <si>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</si>
  <si>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</si>
  <si>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</si>
  <si>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</si>
  <si>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</si>
  <si>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</si>
  <si>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</si>
  <si>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</si>
  <si>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</si>
  <si>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</si>
  <si>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</si>
  <si>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</si>
  <si>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</si>
  <si>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</si>
  <si>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</si>
  <si>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</si>
  <si>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</si>
  <si>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</si>
  <si>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</si>
  <si>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</si>
  <si>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</si>
  <si>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</si>
  <si>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</si>
  <si>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</si>
  <si>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</si>
  <si>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</si>
  <si>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</si>
  <si>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</si>
  <si>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</si>
  <si>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</si>
  <si>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</si>
  <si>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</si>
  <si>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</si>
  <si>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</si>
  <si>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</si>
  <si>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</si>
  <si>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</si>
  <si>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</si>
  <si>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</si>
  <si>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</si>
  <si>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</si>
  <si>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</si>
  <si>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</si>
  <si>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</si>
  <si>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</si>
  <si>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</si>
  <si>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</si>
  <si>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</si>
  <si>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</si>
  <si>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</si>
  <si>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</si>
  <si>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</si>
  <si>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</si>
  <si>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</si>
  <si>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</si>
  <si>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</si>
  <si>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</si>
  <si>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</si>
  <si>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</si>
  <si>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</si>
  <si>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</si>
  <si>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</si>
  <si>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</si>
  <si>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</si>
  <si>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</si>
  <si>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</si>
  <si>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</si>
  <si>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</si>
  <si>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</si>
  <si>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</si>
  <si>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</si>
  <si>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</si>
  <si>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</si>
  <si>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</si>
  <si>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</si>
  <si>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</si>
  <si>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</si>
  <si>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</si>
  <si>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</si>
  <si>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</si>
  <si>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</si>
  <si>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</si>
  <si>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</si>
  <si>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</si>
  <si>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</si>
  <si>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</si>
  <si>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</si>
  <si>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</si>
  <si>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</si>
  <si>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</si>
  <si>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</si>
  <si>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</si>
  <si>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</si>
  <si>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</si>
  <si>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</si>
  <si>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</si>
  <si>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</si>
  <si>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</si>
  <si>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</si>
  <si>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</si>
  <si>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</si>
  <si>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</si>
  <si>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</si>
  <si>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</si>
  <si>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</si>
  <si>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</si>
  <si>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</si>
  <si>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</si>
  <si>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</si>
  <si>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</si>
  <si>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</si>
  <si>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</si>
  <si>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</si>
  <si>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</si>
  <si>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</si>
  <si>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</si>
  <si>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</si>
  <si>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</si>
  <si>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</si>
  <si>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</si>
  <si>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</si>
  <si>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</si>
  <si>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</si>
  <si>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</si>
  <si>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</si>
  <si>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</si>
  <si>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</si>
  <si>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</si>
  <si>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</si>
  <si>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</si>
  <si>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</si>
  <si>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</si>
  <si>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</si>
  <si>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</si>
  <si>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</si>
  <si>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</si>
  <si>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</si>
  <si>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</si>
  <si>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</si>
  <si>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</si>
  <si>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</si>
  <si>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</si>
  <si>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</si>
  <si>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</si>
  <si>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</si>
  <si>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</si>
  <si>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</si>
  <si>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</si>
  <si>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</si>
  <si>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</si>
  <si>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</si>
  <si>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</si>
  <si>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</si>
  <si>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</si>
  <si>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</si>
  <si>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</si>
  <si>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</si>
  <si>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</si>
  <si>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</si>
  <si>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</si>
  <si>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</si>
  <si>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</si>
  <si>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</si>
  <si>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</si>
  <si>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</si>
  <si>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</si>
  <si>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</si>
  <si>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</si>
  <si>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</si>
  <si>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</si>
  <si>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</si>
  <si>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</si>
  <si>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</si>
  <si>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</si>
  <si>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</si>
  <si>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</si>
  <si>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</si>
  <si>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</si>
  <si>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</si>
  <si>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</si>
  <si>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</si>
  <si>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</si>
  <si>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</si>
  <si>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</si>
  <si>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</si>
  <si>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</si>
  <si>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</si>
  <si>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</si>
  <si>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</si>
  <si>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</si>
  <si>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</si>
  <si>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</si>
  <si>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</si>
  <si>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</si>
  <si>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</si>
  <si>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</si>
  <si>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</si>
  <si>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</si>
  <si>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</si>
  <si>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</si>
  <si>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</si>
  <si>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</si>
  <si>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</si>
  <si>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</si>
  <si>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</si>
  <si>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</si>
  <si>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</si>
  <si>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</si>
  <si>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</si>
  <si>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</si>
  <si>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</si>
  <si>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</si>
  <si>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</si>
  <si>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</si>
  <si>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</si>
  <si>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</si>
  <si>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</si>
  <si>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</si>
  <si>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</si>
  <si>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</si>
  <si>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</si>
  <si>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</si>
  <si>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</si>
  <si>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</si>
  <si>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</si>
  <si>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</si>
  <si>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</si>
  <si>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</si>
  <si>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</si>
  <si>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</si>
  <si>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</si>
  <si>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</si>
  <si>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</si>
  <si>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</si>
  <si>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</si>
  <si>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</si>
  <si>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</si>
  <si>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</si>
  <si>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</si>
  <si>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</si>
  <si>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</si>
  <si>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</si>
  <si>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</si>
  <si>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</si>
  <si>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</si>
  <si>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</si>
  <si>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</si>
  <si>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</si>
  <si>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</si>
  <si>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</si>
  <si>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</si>
  <si>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</si>
  <si>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</si>
  <si>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</si>
  <si>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</si>
  <si>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</si>
  <si>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</si>
  <si>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</si>
  <si>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</si>
  <si>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</si>
  <si>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</si>
  <si>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</si>
  <si>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</si>
  <si>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</si>
  <si>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</si>
  <si>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</si>
  <si>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</si>
  <si>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</si>
  <si>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</si>
  <si>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</si>
  <si>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</si>
  <si>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</si>
  <si>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</si>
  <si>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</si>
  <si>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</si>
  <si>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</si>
  <si>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</si>
  <si>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</si>
  <si>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</si>
  <si>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</si>
  <si>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</si>
  <si>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</si>
  <si>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</si>
  <si>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</si>
  <si>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</si>
  <si>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</si>
  <si>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</si>
  <si>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</si>
  <si>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</si>
  <si>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</si>
  <si>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</si>
  <si>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</si>
  <si>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</si>
  <si>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</si>
  <si>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</si>
  <si>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</si>
  <si>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</si>
  <si>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</si>
  <si>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</si>
  <si>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</si>
  <si>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</si>
  <si>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</si>
  <si>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</si>
  <si>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</si>
  <si>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</si>
  <si>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</si>
  <si>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</si>
  <si>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</si>
  <si>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</si>
  <si>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</si>
  <si>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</si>
  <si>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</si>
  <si>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</si>
  <si>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</si>
  <si>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</si>
  <si>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</si>
  <si>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</si>
  <si>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</si>
  <si>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</si>
  <si>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</si>
  <si>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</si>
  <si>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</si>
  <si>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</si>
  <si>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</si>
  <si>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</si>
  <si>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</si>
  <si>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</si>
  <si>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</si>
  <si>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</si>
  <si>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</si>
  <si>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</si>
  <si>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</si>
  <si>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</si>
  <si>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</si>
  <si>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</si>
  <si>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</si>
  <si>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</si>
  <si>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</si>
  <si>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</si>
  <si>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</si>
  <si>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</si>
  <si>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</si>
  <si>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</si>
  <si>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</si>
  <si>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</si>
  <si>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</si>
  <si>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</si>
  <si>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</si>
  <si>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</si>
  <si>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</si>
  <si>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</si>
  <si>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</si>
  <si>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</si>
  <si>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</si>
  <si>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</si>
  <si>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</si>
  <si>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</si>
  <si>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</si>
  <si>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</si>
  <si>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</si>
  <si>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</si>
  <si>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</si>
  <si>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</si>
  <si>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</si>
  <si>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</si>
  <si>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</si>
  <si>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</si>
  <si>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</si>
  <si>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</si>
  <si>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</si>
  <si>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</si>
  <si>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</si>
  <si>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</si>
  <si>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</si>
  <si>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</si>
  <si>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</si>
  <si>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</si>
  <si>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</si>
  <si>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</si>
  <si>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</si>
  <si>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</si>
  <si>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</si>
  <si>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</si>
  <si>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</si>
  <si>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</si>
  <si>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</si>
  <si>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</si>
  <si>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</si>
  <si>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</si>
  <si>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</si>
  <si>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</si>
  <si>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</si>
  <si>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</si>
  <si>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</si>
  <si>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</si>
  <si>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</si>
  <si>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</si>
  <si>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</si>
  <si>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</si>
  <si>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</si>
  <si>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</si>
  <si>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</si>
  <si>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</si>
  <si>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</si>
  <si>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</si>
  <si>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</si>
  <si>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</si>
  <si>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</si>
  <si>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</si>
  <si>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</si>
  <si>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</si>
  <si>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</si>
  <si>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</si>
  <si>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</si>
  <si>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</si>
  <si>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</si>
  <si>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</si>
  <si>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</si>
  <si>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</si>
  <si>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</si>
  <si>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</si>
  <si>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</si>
  <si>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</si>
  <si>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</si>
  <si>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</si>
  <si>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</si>
  <si>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</si>
  <si>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</si>
  <si>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</si>
  <si>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</si>
  <si>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</si>
  <si>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</si>
  <si>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</si>
  <si>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</si>
  <si>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</si>
  <si>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</si>
  <si>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</si>
  <si>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</si>
  <si>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</si>
  <si>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</si>
  <si>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</si>
  <si>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</si>
  <si>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</si>
  <si>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</si>
  <si>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</si>
  <si>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</si>
  <si>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</si>
  <si>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</si>
  <si>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</si>
  <si>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</si>
  <si>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</si>
  <si>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</si>
  <si>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</si>
  <si>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</si>
  <si>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</si>
  <si>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</si>
  <si>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</si>
  <si>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</si>
  <si>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</si>
  <si>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</si>
  <si>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</si>
  <si>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</si>
  <si>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</si>
  <si>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</si>
  <si>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</si>
  <si>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</si>
  <si>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</si>
  <si>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</si>
  <si>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</si>
  <si>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</si>
  <si>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</si>
  <si>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</si>
  <si>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</si>
  <si>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</si>
  <si>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</si>
  <si>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</si>
  <si>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</si>
  <si>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</si>
  <si>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</si>
  <si>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</si>
  <si>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</si>
  <si>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</si>
  <si>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</si>
  <si>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</si>
  <si>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</si>
  <si>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</si>
  <si>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</si>
  <si>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</si>
  <si>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</si>
  <si>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</si>
  <si>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</si>
  <si>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</si>
  <si>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</si>
  <si>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</si>
  <si>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</si>
  <si>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</si>
  <si>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</si>
  <si>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</si>
  <si>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</si>
  <si>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</si>
  <si>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</si>
  <si>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</si>
  <si>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</si>
  <si>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</si>
  <si>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</si>
  <si>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</si>
  <si>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</si>
  <si>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</si>
  <si>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</si>
  <si>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</si>
  <si>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</si>
  <si>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</si>
  <si>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</si>
  <si>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</si>
  <si>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</si>
  <si>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</si>
  <si>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</si>
  <si>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</si>
  <si>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</si>
  <si>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</si>
  <si>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</si>
  <si>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</si>
  <si>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</si>
  <si>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</si>
  <si>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</si>
  <si>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</si>
  <si>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</si>
  <si>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</si>
  <si>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</si>
  <si>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</si>
  <si>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</si>
  <si>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</si>
  <si>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</si>
  <si>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</si>
  <si>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</si>
  <si>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</si>
  <si>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</si>
  <si>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</si>
  <si>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</si>
  <si>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</si>
  <si>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</si>
  <si>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</si>
  <si>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</si>
  <si>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</si>
  <si>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</si>
  <si>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</si>
  <si>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</si>
  <si>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</si>
  <si>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</si>
  <si>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</si>
  <si>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</si>
  <si>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</si>
  <si>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</si>
  <si>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</si>
  <si>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</si>
  <si>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</si>
  <si>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</si>
  <si>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</si>
  <si>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</si>
  <si>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</si>
  <si>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</si>
  <si>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</si>
  <si>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</si>
  <si>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</si>
  <si>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</si>
  <si>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</si>
  <si>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</si>
  <si>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</si>
  <si>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</si>
  <si>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</si>
  <si>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</si>
  <si>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</si>
  <si>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</si>
  <si>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</si>
  <si>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</si>
  <si>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</si>
  <si>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</si>
  <si>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</si>
  <si>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</si>
  <si>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</si>
  <si>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</si>
  <si>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</si>
  <si>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</si>
  <si>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</si>
  <si>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</si>
  <si>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</si>
  <si>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</si>
  <si>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</si>
  <si>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</si>
  <si>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</si>
  <si>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</si>
  <si>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</si>
  <si>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</si>
  <si>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</si>
  <si>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</si>
  <si>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</si>
  <si>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</si>
  <si>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</si>
  <si>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</si>
  <si>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</si>
  <si>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</si>
  <si>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</si>
  <si>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</si>
  <si>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</si>
  <si>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</si>
  <si>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</si>
  <si>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</si>
  <si>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</si>
  <si>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</si>
  <si>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</si>
  <si>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</si>
  <si>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</si>
  <si>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</si>
  <si>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</si>
  <si>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</si>
  <si>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</si>
  <si>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</si>
  <si>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</si>
  <si>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</si>
  <si>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</si>
  <si>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</si>
  <si>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</si>
  <si>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</si>
  <si>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</si>
  <si>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</si>
  <si>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</si>
  <si>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</si>
  <si>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</si>
  <si>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</si>
  <si>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</si>
  <si>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</si>
  <si>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</si>
  <si>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</si>
  <si>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</si>
  <si>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</si>
  <si>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</si>
  <si>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</si>
  <si>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</si>
  <si>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</si>
  <si>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</si>
  <si>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</si>
  <si>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</si>
  <si>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</si>
  <si>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</si>
  <si>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</si>
  <si>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</si>
  <si>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</si>
  <si>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</si>
  <si>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</si>
  <si>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</si>
  <si>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</si>
  <si>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</si>
  <si>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</si>
  <si>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</si>
  <si>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</si>
  <si>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</si>
  <si>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</si>
  <si>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</si>
  <si>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</si>
  <si>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</si>
  <si>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</si>
  <si>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</si>
  <si>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</si>
  <si>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</si>
  <si>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</si>
  <si>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</si>
  <si>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</si>
  <si>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</si>
  <si>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</si>
  <si>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</si>
  <si>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</si>
  <si>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</si>
  <si>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</si>
  <si>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</si>
  <si>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</si>
  <si>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</si>
  <si>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</si>
  <si>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</si>
  <si>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</si>
  <si>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</si>
  <si>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</si>
  <si>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</si>
  <si>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</si>
  <si>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</si>
  <si>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</si>
  <si>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</si>
  <si>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</si>
  <si>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</si>
  <si>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</si>
  <si>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</si>
  <si>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</si>
  <si>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</si>
  <si>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</si>
  <si>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</si>
  <si>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</si>
  <si>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</si>
  <si>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</si>
  <si>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</si>
  <si>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</si>
  <si>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</si>
  <si>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</si>
  <si>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</si>
  <si>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</si>
  <si>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</si>
  <si>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</si>
  <si>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</si>
  <si>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</si>
  <si>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</si>
  <si>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</si>
  <si>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</si>
  <si>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</si>
  <si>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</si>
  <si>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</si>
  <si>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</si>
  <si>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</si>
  <si>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</si>
  <si>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</si>
  <si>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</si>
  <si>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</si>
  <si>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</si>
  <si>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</si>
  <si>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</si>
  <si>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</si>
  <si>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</si>
  <si>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</si>
  <si>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</si>
  <si>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</si>
  <si>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</si>
  <si>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</si>
  <si>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</si>
  <si>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</si>
  <si>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</si>
  <si>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</si>
  <si>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</si>
  <si>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</si>
  <si>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</si>
  <si>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</si>
  <si>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</si>
  <si>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</si>
  <si>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</si>
  <si>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</si>
  <si>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</si>
  <si>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</si>
  <si>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</si>
  <si>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</si>
  <si>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</si>
  <si>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</si>
  <si>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</si>
  <si>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</si>
  <si>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</si>
  <si>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</si>
  <si>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</si>
  <si>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</si>
  <si>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</si>
  <si>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</si>
  <si>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</si>
  <si>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</si>
  <si>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</si>
  <si>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</si>
  <si>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</si>
  <si>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</si>
  <si>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</si>
  <si>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</si>
  <si>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</si>
  <si>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</si>
  <si>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</si>
  <si>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</si>
  <si>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</si>
  <si>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</si>
  <si>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</si>
  <si>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</si>
  <si>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</si>
  <si>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</si>
  <si>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</si>
  <si>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</si>
  <si>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</si>
  <si>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</si>
  <si>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</si>
  <si>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</si>
  <si>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</si>
  <si>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</si>
  <si>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</si>
  <si>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</si>
  <si>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</si>
  <si>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</si>
  <si>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</si>
  <si>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</si>
  <si>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</si>
  <si>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</si>
  <si>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</si>
  <si>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</si>
  <si>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</si>
  <si>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</si>
  <si>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</si>
  <si>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</si>
  <si>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</si>
  <si>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</si>
  <si>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</si>
  <si>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</si>
  <si>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</si>
  <si>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</si>
  <si>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</si>
  <si>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</si>
  <si>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</si>
  <si>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</si>
  <si>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</si>
  <si>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</si>
  <si>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</si>
  <si>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</si>
  <si>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</si>
  <si>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</si>
  <si>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</si>
  <si>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</si>
  <si>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</si>
  <si>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</si>
  <si>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</si>
  <si>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</si>
  <si>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</si>
  <si>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</si>
  <si>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</si>
  <si>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</si>
  <si>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</si>
  <si>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</si>
  <si>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</si>
  <si>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</si>
  <si>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</si>
  <si>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</si>
  <si>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</si>
  <si>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</si>
  <si>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</si>
  <si>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</si>
  <si>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</si>
  <si>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</si>
  <si>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</si>
  <si>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</si>
  <si>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</si>
  <si>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</si>
  <si>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</si>
  <si>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</si>
  <si>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</si>
  <si>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</si>
  <si>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</si>
  <si>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</si>
  <si>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</si>
  <si>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</si>
  <si>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</si>
  <si>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</si>
  <si>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</si>
  <si>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</si>
  <si>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</si>
  <si>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</si>
  <si>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</si>
  <si>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</si>
  <si>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</si>
  <si>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</si>
  <si>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</si>
  <si>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</si>
  <si>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</si>
  <si>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</si>
  <si>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</si>
  <si>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</si>
  <si>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</si>
  <si>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</si>
  <si>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</si>
  <si>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</si>
  <si>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</si>
  <si>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</si>
  <si>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</si>
  <si>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</si>
  <si>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</si>
  <si>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</si>
  <si>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</si>
  <si>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</si>
  <si>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</si>
  <si>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</si>
  <si>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</si>
  <si>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</si>
  <si>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</si>
  <si>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</si>
  <si>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</si>
  <si>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</si>
  <si>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</si>
  <si>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</si>
  <si>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</si>
  <si>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</si>
  <si>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</si>
  <si>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</si>
  <si>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</si>
  <si>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</si>
  <si>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</si>
  <si>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</si>
  <si>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</si>
  <si>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</si>
  <si>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</si>
  <si>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</si>
  <si>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</si>
  <si>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</si>
  <si>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</si>
  <si>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</si>
  <si>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</si>
  <si>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</si>
  <si>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</si>
  <si>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</si>
  <si>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</si>
  <si>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</si>
  <si>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</si>
  <si>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</si>
  <si>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</si>
  <si>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</si>
  <si>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</si>
  <si>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</si>
  <si>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</si>
  <si>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</si>
  <si>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</si>
  <si>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</si>
  <si>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</si>
  <si>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</si>
  <si>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</si>
  <si>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</si>
  <si>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</si>
  <si>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</si>
  <si>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</si>
  <si>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</si>
  <si>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</si>
  <si>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</si>
  <si>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</si>
  <si>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</si>
  <si>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</si>
  <si>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</si>
  <si>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</si>
  <si>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</si>
  <si>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</si>
  <si>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</si>
  <si>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</si>
  <si>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</si>
  <si>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</si>
  <si>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</si>
  <si>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</si>
  <si>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</si>
  <si>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</si>
  <si>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</si>
  <si>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</si>
  <si>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</si>
  <si>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</si>
  <si>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</si>
  <si>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</si>
  <si>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</si>
  <si>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</si>
  <si>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</si>
  <si>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</si>
  <si>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</si>
  <si>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</si>
  <si>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</si>
  <si>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</si>
  <si>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</si>
  <si>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</si>
  <si>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</si>
  <si>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</si>
  <si>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</si>
  <si>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</si>
  <si>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</si>
  <si>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</si>
  <si>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</si>
  <si>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</si>
  <si>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</si>
  <si>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</si>
  <si>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</si>
  <si>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</si>
  <si>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</si>
  <si>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</si>
  <si>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</si>
  <si>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</si>
  <si>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</si>
  <si>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</si>
  <si>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</si>
  <si>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</si>
  <si>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</si>
  <si>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</si>
  <si>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</si>
  <si>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</si>
  <si>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</si>
  <si>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</si>
  <si>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</si>
  <si>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</si>
  <si>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</si>
  <si>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</si>
  <si>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</si>
  <si>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</si>
  <si>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</si>
  <si>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</si>
  <si>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</si>
  <si>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</si>
  <si>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</si>
  <si>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</si>
  <si>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</si>
  <si>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</si>
  <si>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</si>
  <si>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</si>
  <si>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</si>
  <si>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</si>
  <si>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</si>
  <si>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</si>
  <si>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</si>
  <si>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</si>
  <si>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</si>
  <si>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</si>
  <si>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</si>
  <si>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</si>
  <si>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</si>
  <si>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</si>
  <si>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</si>
  <si>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</si>
  <si>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</si>
  <si>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</si>
  <si>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</si>
  <si>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</si>
  <si>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</si>
  <si>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</si>
  <si>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</si>
  <si>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</si>
  <si>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</si>
  <si>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</si>
  <si>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</si>
  <si>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</si>
  <si>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</si>
  <si>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</si>
  <si>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</si>
  <si>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</si>
  <si>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</si>
  <si>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</si>
  <si>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</si>
  <si>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</si>
  <si>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</si>
  <si>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</si>
  <si>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</si>
  <si>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</si>
  <si>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</si>
  <si>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</si>
  <si>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</si>
  <si>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</si>
  <si>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</si>
  <si>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</si>
  <si>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</si>
  <si>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</si>
  <si>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</si>
  <si>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</si>
  <si>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</si>
  <si>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</si>
  <si>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</si>
  <si>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</si>
  <si>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</si>
  <si>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</si>
  <si>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</si>
  <si>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</si>
  <si>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</si>
  <si>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</si>
  <si>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</si>
  <si>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</si>
  <si>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</si>
  <si>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</si>
  <si>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</si>
  <si>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</si>
  <si>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</si>
  <si>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</si>
  <si>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</si>
  <si>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</si>
  <si>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</si>
  <si>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</si>
  <si>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</si>
  <si>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</si>
  <si>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</si>
  <si>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</si>
  <si>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</si>
  <si>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</si>
  <si>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</si>
  <si>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</si>
  <si>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</si>
  <si>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</si>
  <si>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</si>
  <si>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</si>
  <si>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</si>
  <si>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</si>
  <si>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</si>
  <si>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</si>
  <si>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</si>
  <si>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</si>
  <si>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</si>
  <si>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</si>
  <si>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</si>
  <si>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</si>
  <si>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</si>
  <si>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</si>
  <si>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</si>
  <si>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</si>
  <si>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</si>
  <si>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</si>
  <si>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</si>
  <si>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</si>
  <si>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</si>
  <si>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</si>
  <si>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</si>
  <si>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</si>
  <si>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</si>
  <si>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</si>
  <si>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</si>
  <si>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</si>
  <si>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</si>
  <si>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</si>
  <si>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</si>
  <si>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</si>
  <si>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</si>
  <si>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</si>
  <si>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</si>
  <si>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</si>
  <si>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</si>
  <si>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</si>
  <si>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</si>
  <si>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</si>
  <si>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</si>
  <si>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</si>
  <si>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</si>
  <si>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</si>
  <si>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</si>
  <si>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</si>
  <si>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</si>
  <si>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</si>
  <si>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</si>
  <si>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</si>
  <si>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</si>
  <si>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</si>
  <si>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</si>
  <si>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</si>
  <si>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</si>
  <si>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</si>
  <si>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</si>
  <si>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</si>
  <si>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</si>
  <si>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</si>
  <si>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</si>
  <si>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</si>
  <si>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</si>
  <si>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</si>
  <si>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</si>
  <si>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</si>
  <si>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</si>
  <si>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</si>
  <si>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</si>
  <si>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</si>
  <si>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</si>
  <si>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</si>
  <si>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</si>
  <si>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</si>
  <si>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</si>
  <si>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</si>
  <si>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</si>
  <si>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</si>
  <si>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</si>
  <si>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</si>
  <si>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</si>
  <si>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</si>
  <si>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</si>
  <si>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</si>
  <si>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</si>
  <si>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</si>
  <si>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</si>
  <si>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</si>
  <si>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</si>
  <si>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</si>
  <si>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</si>
  <si>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</si>
  <si>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</si>
  <si>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</si>
  <si>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</si>
  <si>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</si>
  <si>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</si>
  <si>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</si>
  <si>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</si>
  <si>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</si>
  <si>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</si>
  <si>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</si>
  <si>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</si>
  <si>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</si>
  <si>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</si>
  <si>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</si>
  <si>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</si>
  <si>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</si>
  <si>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</si>
  <si>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</si>
  <si>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</si>
  <si>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</si>
  <si>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</si>
  <si>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</si>
  <si>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</si>
  <si>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</si>
  <si>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</si>
  <si>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</si>
  <si>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</si>
  <si>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</si>
  <si>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</si>
  <si>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</si>
  <si>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</si>
  <si>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</si>
  <si>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</si>
  <si>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</si>
  <si>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</si>
  <si>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</si>
  <si>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</si>
  <si>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</si>
  <si>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</si>
  <si>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</si>
  <si>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</si>
  <si>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</si>
  <si>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</si>
  <si>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</si>
  <si>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</si>
  <si>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</si>
  <si>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</si>
  <si>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</si>
  <si>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</si>
  <si>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</si>
  <si>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</si>
  <si>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</si>
  <si>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</si>
  <si>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</si>
  <si>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</si>
  <si>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</si>
  <si>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</si>
  <si>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</si>
  <si>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</si>
  <si>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</si>
  <si>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</si>
  <si>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</si>
  <si>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</si>
  <si>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</si>
  <si>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</si>
  <si>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</si>
  <si>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</si>
  <si>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</si>
  <si>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</si>
  <si>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</si>
  <si>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</si>
  <si>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</si>
  <si>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</si>
  <si>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</si>
  <si>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</si>
  <si>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</si>
  <si>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</si>
  <si>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</si>
  <si>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</si>
  <si>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</si>
  <si>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</si>
  <si>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</si>
  <si>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</si>
  <si>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</si>
  <si>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</si>
  <si>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</si>
  <si>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</si>
  <si>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</si>
  <si>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</si>
  <si>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</si>
  <si>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</si>
  <si>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</si>
  <si>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</si>
  <si>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</si>
  <si>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</si>
  <si>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</si>
  <si>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</si>
  <si>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</si>
  <si>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</si>
  <si>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</si>
  <si>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</si>
  <si>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</si>
  <si>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</si>
  <si>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</si>
  <si>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</si>
  <si>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</si>
  <si>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</si>
  <si>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</si>
  <si>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</si>
  <si>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</si>
  <si>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</si>
  <si>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</si>
  <si>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</si>
  <si>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</si>
  <si>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</si>
  <si>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</si>
  <si>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</si>
  <si>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</si>
  <si>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</si>
  <si>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</si>
  <si>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</si>
  <si>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</si>
  <si>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</si>
  <si>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</si>
  <si>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</si>
  <si>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</si>
  <si>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</si>
  <si>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</si>
  <si>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</si>
  <si>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</si>
  <si>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</si>
  <si>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</si>
  <si>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</si>
  <si>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</si>
  <si>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</si>
  <si>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</si>
  <si>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</si>
  <si>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</si>
  <si>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</si>
  <si>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</si>
  <si>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</si>
  <si>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</si>
  <si>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</si>
  <si>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</si>
  <si>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</si>
  <si>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</si>
  <si>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</si>
  <si>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</si>
  <si>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</si>
  <si>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</si>
  <si>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</si>
  <si>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</si>
  <si>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</si>
  <si>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</si>
  <si>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</si>
  <si>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</si>
  <si>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</si>
  <si>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</si>
  <si>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</si>
  <si>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</si>
  <si>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</si>
  <si>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</si>
  <si>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</si>
  <si>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</si>
  <si>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</si>
  <si>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</si>
  <si>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</si>
  <si>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</si>
  <si>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</si>
  <si>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</si>
  <si>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</si>
  <si>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</si>
  <si>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</si>
  <si>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</si>
  <si>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</si>
  <si>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</si>
  <si>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</si>
  <si>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</si>
  <si>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</si>
  <si>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</si>
  <si>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</si>
  <si>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</si>
  <si>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</si>
  <si>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</si>
  <si>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</si>
  <si>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</si>
  <si>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</si>
  <si>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</si>
  <si>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</si>
  <si>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</si>
  <si>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</si>
  <si>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</si>
  <si>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</si>
  <si>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</si>
  <si>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</si>
  <si>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</si>
  <si>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</si>
  <si>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</si>
  <si>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</si>
  <si>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</si>
  <si>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</si>
  <si>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</si>
  <si>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</si>
  <si>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</si>
  <si>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</si>
  <si>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</si>
  <si>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</si>
  <si>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</si>
  <si>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</si>
  <si>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</si>
  <si>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</si>
  <si>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</si>
  <si>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</si>
  <si>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</si>
  <si>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</si>
  <si>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</si>
  <si>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</si>
  <si>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</si>
  <si>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</si>
  <si>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</si>
  <si>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</si>
  <si>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</si>
  <si>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</si>
  <si>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</si>
  <si>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</si>
  <si>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</si>
  <si>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</si>
  <si>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</si>
  <si>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</si>
  <si>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</si>
  <si>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</si>
  <si>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</si>
  <si>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</si>
  <si>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</si>
  <si>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</si>
  <si>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</si>
  <si>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</si>
  <si>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</si>
  <si>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</si>
  <si>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</si>
  <si>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</si>
  <si>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</si>
  <si>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</si>
  <si>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</si>
  <si>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</si>
  <si>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</si>
  <si>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</si>
  <si>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</si>
  <si>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</si>
  <si>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</si>
  <si>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</si>
  <si>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</si>
  <si>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</si>
  <si>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</si>
  <si>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</si>
  <si>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</si>
  <si>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</si>
  <si>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</si>
  <si>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</si>
  <si>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</si>
  <si>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</si>
  <si>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</si>
  <si>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</si>
  <si>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</si>
  <si>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</si>
  <si>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</si>
  <si>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</si>
  <si>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</si>
  <si>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</si>
  <si>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</si>
  <si>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</si>
  <si>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</si>
  <si>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</si>
  <si>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</si>
  <si>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</si>
  <si>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</si>
  <si>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</si>
  <si>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</si>
  <si>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</si>
  <si>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</si>
  <si>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</si>
  <si>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</si>
  <si>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</si>
  <si>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</si>
  <si>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</si>
  <si>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</si>
  <si>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</si>
  <si>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</si>
  <si>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</si>
  <si>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</si>
  <si>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</si>
  <si>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</si>
  <si>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</si>
  <si>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</si>
  <si>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</si>
  <si>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</si>
  <si>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</si>
  <si>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</si>
  <si>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</si>
  <si>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</si>
  <si>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</si>
  <si>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</si>
  <si>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</si>
  <si>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</si>
  <si>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</si>
  <si>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</si>
  <si>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</si>
  <si>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</si>
  <si>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</si>
  <si>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</si>
  <si>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</si>
  <si>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</si>
  <si>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</si>
  <si>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</si>
  <si>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</si>
  <si>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</si>
  <si>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</si>
  <si>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</si>
  <si>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</si>
  <si>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</si>
  <si>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</si>
  <si>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</si>
  <si>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</si>
  <si>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</si>
  <si>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</si>
  <si>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</si>
  <si>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</si>
  <si>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</si>
  <si>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</si>
  <si>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</si>
  <si>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</si>
  <si>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</si>
  <si>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</si>
  <si>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</si>
  <si>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</si>
  <si>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</si>
  <si>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</si>
  <si>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</si>
  <si>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</si>
  <si>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</si>
  <si>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</si>
  <si>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</si>
  <si>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</si>
  <si>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</si>
  <si>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</si>
  <si>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</si>
  <si>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</si>
  <si>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</si>
  <si>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</si>
  <si>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</si>
  <si>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</si>
  <si>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</si>
  <si>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</si>
  <si>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</si>
  <si>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</si>
  <si>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</si>
  <si>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</si>
  <si>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</si>
  <si>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</si>
  <si>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</si>
  <si>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</si>
  <si>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</si>
  <si>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</si>
  <si>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</si>
  <si>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</si>
  <si>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</si>
  <si>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</si>
  <si>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</si>
  <si>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</si>
  <si>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</si>
  <si>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</si>
  <si>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</si>
  <si>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</si>
  <si>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</si>
  <si>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</si>
  <si>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</si>
  <si>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</si>
  <si>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</si>
  <si>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</si>
  <si>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</si>
  <si>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</si>
  <si>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</si>
  <si>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</si>
  <si>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</si>
  <si>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</si>
  <si>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</si>
  <si>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</si>
  <si>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</si>
  <si>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</si>
  <si>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</si>
  <si>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</si>
  <si>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</si>
  <si>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</si>
  <si>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</si>
  <si>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</si>
  <si>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</si>
  <si>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</si>
  <si>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</si>
  <si>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</si>
  <si>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</si>
  <si>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</si>
  <si>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</si>
  <si>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</si>
  <si>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</si>
  <si>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</si>
  <si>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</si>
  <si>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</si>
  <si>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</si>
  <si>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</si>
  <si>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</si>
  <si>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</si>
  <si>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</si>
  <si>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</si>
  <si>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</si>
  <si>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</si>
  <si>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</si>
  <si>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</si>
  <si>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</si>
  <si>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</si>
  <si>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</si>
  <si>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</si>
  <si>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</si>
  <si>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</si>
  <si>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</si>
  <si>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</si>
  <si>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</si>
  <si>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</si>
  <si>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</si>
  <si>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</si>
  <si>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</si>
  <si>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</si>
  <si>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</si>
  <si>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</si>
  <si>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</si>
  <si>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</si>
  <si>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</si>
  <si>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</si>
  <si>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</si>
  <si>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</si>
  <si>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</si>
  <si>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</si>
  <si>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</si>
  <si>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</si>
  <si>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</si>
  <si>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</si>
  <si>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</si>
  <si>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</si>
  <si>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</si>
  <si>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</si>
  <si>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</si>
  <si>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</si>
  <si>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</si>
  <si>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</si>
  <si>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</si>
  <si>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</si>
  <si>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</si>
  <si>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</si>
  <si>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</si>
  <si>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</si>
  <si>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</si>
  <si>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</si>
  <si>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</si>
  <si>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</si>
  <si>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</si>
  <si>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</si>
  <si>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</si>
  <si>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</si>
  <si>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</si>
  <si>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</si>
  <si>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</si>
  <si>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</si>
  <si>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</si>
  <si>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</si>
  <si>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</si>
  <si>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</si>
  <si>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</si>
  <si>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</si>
  <si>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</si>
  <si>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</si>
  <si>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</si>
  <si>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</si>
  <si>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</si>
  <si>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</si>
  <si>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</si>
  <si>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</si>
  <si>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</si>
  <si>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</si>
  <si>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</si>
  <si>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</si>
  <si>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</si>
  <si>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</si>
  <si>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</si>
  <si>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</si>
  <si>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</si>
  <si>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</si>
  <si>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</si>
  <si>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</si>
  <si>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</si>
  <si>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</si>
  <si>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</si>
  <si>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</si>
  <si>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</si>
  <si>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</si>
  <si>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</si>
  <si>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</si>
  <si>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</si>
  <si>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</si>
  <si>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</si>
  <si>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</si>
  <si>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</si>
  <si>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</si>
  <si>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</si>
  <si>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</si>
  <si>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</si>
  <si>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</si>
  <si>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</si>
  <si>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</si>
  <si>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</si>
  <si>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</si>
  <si>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</si>
  <si>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</si>
  <si>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</si>
  <si>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</si>
  <si>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</si>
  <si>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</si>
  <si>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</si>
  <si>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</si>
  <si>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</si>
  <si>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</si>
  <si>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</si>
  <si>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</si>
  <si>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</si>
  <si>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</si>
  <si>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</si>
  <si>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</si>
  <si>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</si>
  <si>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</si>
  <si>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</si>
  <si>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</si>
  <si>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</si>
  <si>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</si>
  <si>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</si>
  <si>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</si>
  <si>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</si>
  <si>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</si>
  <si>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</si>
  <si>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</si>
  <si>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</si>
  <si>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</si>
  <si>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</si>
  <si>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</si>
  <si>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</si>
  <si>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</si>
  <si>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</si>
  <si>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</si>
  <si>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</si>
  <si>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</si>
  <si>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</si>
  <si>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</si>
  <si>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</si>
  <si>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</si>
  <si>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</si>
  <si>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</si>
  <si>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</si>
  <si>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</si>
  <si>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</si>
  <si>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</si>
  <si>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</si>
  <si>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</si>
  <si>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</si>
  <si>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</si>
  <si>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</si>
  <si>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</si>
  <si>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</si>
  <si>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</si>
  <si>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</si>
  <si>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</si>
  <si>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</si>
  <si>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</si>
  <si>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</si>
  <si>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</si>
  <si>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</si>
  <si>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</si>
  <si>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</si>
  <si>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</si>
  <si>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</si>
  <si>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</si>
  <si>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</si>
  <si>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</si>
  <si>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</si>
  <si>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</si>
  <si>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</si>
  <si>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</si>
  <si>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</si>
  <si>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</si>
  <si>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</si>
  <si>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</si>
  <si>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</si>
  <si>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</si>
  <si>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</si>
  <si>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</si>
  <si>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</si>
  <si>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</si>
  <si>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</si>
  <si>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</si>
  <si>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</si>
  <si>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</si>
  <si>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</si>
  <si>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</si>
  <si>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</si>
  <si>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</si>
  <si>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</si>
  <si>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</si>
  <si>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</si>
  <si>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</si>
  <si>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</si>
  <si>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</si>
  <si>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</si>
  <si>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</si>
  <si>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</si>
  <si>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</si>
  <si>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</si>
  <si>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</si>
  <si>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</si>
  <si>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</si>
  <si>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</si>
  <si>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</si>
  <si>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</si>
  <si>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</si>
  <si>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</si>
  <si>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</si>
  <si>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</si>
  <si>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</si>
  <si>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</si>
  <si>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</si>
  <si>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</si>
  <si>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</si>
  <si>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</si>
  <si>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</si>
  <si>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</si>
  <si>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</si>
  <si>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</si>
  <si>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</si>
  <si>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</si>
  <si>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</si>
  <si>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</si>
  <si>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</si>
  <si>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</si>
  <si>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</si>
  <si>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</si>
  <si>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</si>
  <si>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</si>
  <si>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</si>
  <si>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</si>
  <si>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</si>
  <si>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</si>
  <si>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</si>
  <si>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</si>
  <si>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</si>
  <si>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</si>
  <si>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</si>
  <si>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</si>
  <si>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</si>
  <si>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</si>
  <si>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</si>
  <si>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</si>
  <si>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</si>
  <si>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</si>
  <si>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</si>
  <si>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</si>
  <si>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</si>
  <si>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</si>
  <si>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</si>
  <si>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</si>
  <si>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</si>
  <si>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</si>
  <si>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</si>
  <si>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</si>
  <si>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</si>
  <si>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</si>
  <si>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</si>
  <si>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</si>
  <si>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</si>
  <si>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</si>
  <si>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</si>
  <si>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</si>
  <si>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</si>
  <si>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</si>
  <si>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</si>
  <si>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</si>
  <si>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</si>
  <si>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</si>
  <si>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</si>
  <si>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</si>
  <si>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</si>
  <si>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</si>
  <si>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</si>
  <si>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</si>
  <si>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</si>
  <si>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</si>
  <si>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</si>
  <si>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</si>
  <si>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</si>
  <si>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</si>
  <si>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</si>
  <si>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</si>
  <si>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</si>
  <si>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</si>
  <si>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</si>
  <si>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</si>
  <si>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</si>
  <si>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</si>
  <si>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</si>
  <si>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</si>
  <si>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</si>
  <si>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</si>
  <si>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</si>
  <si>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</si>
  <si>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</si>
  <si>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</si>
  <si>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</si>
  <si>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</si>
  <si>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</si>
  <si>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</si>
  <si>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</si>
  <si>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</si>
  <si>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</si>
  <si>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</si>
  <si>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</si>
  <si>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</si>
  <si>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</si>
  <si>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</si>
  <si>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</si>
  <si>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</si>
  <si>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</si>
  <si>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</si>
  <si>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</si>
  <si>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</si>
  <si>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</si>
  <si>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</si>
  <si>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</si>
  <si>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</si>
  <si>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</si>
  <si>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</si>
  <si>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</si>
  <si>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</si>
  <si>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</si>
  <si>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</si>
  <si>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</si>
  <si>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</si>
  <si>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</si>
  <si>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</si>
  <si>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</si>
  <si>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</si>
  <si>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</si>
  <si>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</si>
  <si>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</si>
  <si>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</si>
  <si>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</si>
  <si>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</si>
  <si>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</si>
  <si>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</si>
  <si>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</si>
  <si>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</si>
  <si>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</si>
  <si>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</si>
  <si>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</si>
  <si>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</si>
  <si>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</si>
  <si>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</si>
  <si>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</si>
  <si>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</si>
  <si>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</si>
  <si>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</si>
  <si>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</si>
  <si>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</si>
  <si>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</si>
  <si>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</si>
  <si>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</si>
  <si>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</si>
  <si>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</si>
  <si>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</si>
  <si>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</si>
  <si>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</si>
  <si>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</si>
  <si>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</si>
  <si>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</si>
  <si>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</si>
  <si>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</si>
  <si>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</si>
  <si>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</si>
  <si>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</si>
  <si>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</si>
  <si>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</si>
  <si>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</si>
  <si>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</si>
  <si>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</si>
  <si>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</si>
  <si>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</si>
  <si>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</si>
  <si>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</si>
  <si>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</si>
  <si>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</si>
  <si>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</si>
  <si>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</si>
  <si>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</si>
  <si>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</si>
  <si>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</si>
  <si>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</si>
  <si>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</si>
  <si>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</si>
  <si>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</si>
  <si>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</si>
  <si>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</si>
  <si>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</si>
  <si>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</si>
  <si>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</si>
  <si>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</si>
  <si>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</si>
  <si>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</si>
  <si>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</si>
  <si>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</si>
  <si>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</si>
  <si>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</si>
  <si>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</si>
  <si>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</si>
  <si>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</si>
  <si>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</si>
  <si>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</si>
  <si>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</si>
  <si>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</si>
  <si>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</si>
  <si>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</si>
  <si>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</si>
  <si>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</si>
  <si>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</si>
  <si>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</si>
  <si>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</si>
  <si>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</si>
  <si>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</si>
  <si>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</si>
  <si>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</si>
  <si>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</si>
  <si>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</si>
  <si>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</si>
  <si>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</si>
  <si>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</si>
  <si>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</si>
  <si>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</si>
  <si>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</si>
  <si>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</si>
  <si>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</si>
  <si>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</si>
  <si>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</si>
  <si>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</si>
  <si>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</si>
  <si>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</si>
  <si>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</si>
  <si>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</si>
  <si>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</si>
  <si>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</si>
  <si>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</si>
  <si>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</si>
  <si>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</si>
  <si>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</si>
  <si>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</si>
  <si>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</si>
  <si>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</si>
  <si>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</si>
  <si>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</si>
  <si>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</si>
  <si>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</si>
  <si>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</si>
  <si>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</si>
  <si>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</si>
  <si>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</si>
  <si>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</si>
  <si>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</si>
  <si>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</si>
  <si>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</si>
  <si>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</si>
  <si>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</si>
  <si>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</si>
  <si>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</si>
  <si>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</si>
  <si>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</si>
  <si>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</si>
  <si>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</si>
  <si>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</si>
  <si>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</si>
  <si>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</si>
  <si>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</si>
  <si>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</si>
  <si>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</si>
  <si>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</si>
  <si>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</si>
  <si>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</si>
  <si>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</si>
  <si>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</si>
  <si>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</si>
  <si>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</si>
  <si>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</si>
  <si>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</si>
  <si>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</si>
  <si>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</si>
  <si>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</si>
  <si>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</si>
  <si>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</si>
  <si>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</si>
  <si>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</si>
  <si>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</si>
  <si>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</si>
  <si>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</si>
  <si>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</si>
  <si>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</si>
  <si>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</si>
  <si>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</si>
  <si>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</si>
  <si>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</si>
  <si>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</si>
  <si>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</si>
  <si>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</si>
  <si>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</si>
  <si>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</si>
  <si>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</si>
  <si>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</si>
  <si>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</si>
  <si>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</si>
  <si>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</si>
  <si>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</si>
  <si>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</si>
  <si>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</si>
  <si>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</si>
  <si>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</si>
  <si>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</si>
  <si>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</si>
  <si>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</si>
  <si>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</si>
  <si>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</si>
  <si>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</si>
  <si>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</si>
  <si>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</si>
  <si>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</si>
  <si>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</si>
  <si>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</si>
  <si>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</si>
  <si>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</si>
  <si>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</si>
  <si>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</si>
  <si>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</si>
  <si>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</si>
  <si>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</si>
  <si>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</si>
  <si>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</si>
  <si>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</si>
  <si>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</si>
  <si>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</si>
  <si>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</si>
  <si>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</si>
  <si>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</si>
  <si>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</si>
  <si>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</si>
  <si>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</si>
  <si>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</si>
  <si>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</si>
  <si>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</si>
  <si>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</si>
  <si>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</si>
  <si>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</si>
  <si>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</si>
  <si>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</si>
  <si>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</si>
  <si>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</si>
  <si>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</si>
  <si>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</si>
  <si>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</si>
  <si>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</si>
  <si>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</si>
  <si>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</si>
  <si>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</si>
  <si>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</si>
  <si>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</si>
  <si>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</si>
  <si>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</si>
  <si>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</si>
  <si>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</si>
  <si>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</si>
  <si>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</si>
  <si>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</si>
  <si>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</si>
  <si>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</si>
  <si>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</si>
  <si>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</si>
  <si>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</si>
  <si>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</si>
  <si>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</si>
  <si>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</si>
  <si>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</si>
  <si>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</si>
  <si>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</si>
  <si>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</si>
  <si>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</si>
  <si>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</si>
  <si>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</si>
  <si>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</si>
  <si>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</si>
  <si>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</si>
  <si>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</si>
  <si>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</si>
  <si>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</si>
  <si>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</si>
  <si>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</si>
  <si>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</si>
  <si>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</si>
  <si>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</si>
  <si>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</si>
  <si>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</si>
  <si>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</si>
  <si>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</si>
  <si>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</si>
  <si>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</si>
  <si>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</si>
  <si>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</si>
  <si>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</si>
  <si>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</si>
  <si>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</si>
  <si>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</si>
  <si>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</si>
  <si>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</si>
  <si>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</si>
  <si>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</si>
  <si>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</si>
  <si>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</si>
  <si>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</si>
  <si>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</si>
  <si>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</si>
  <si>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</si>
  <si>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</si>
  <si>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</si>
  <si>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</si>
  <si>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</si>
  <si>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</si>
  <si>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</si>
  <si>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</si>
  <si>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</si>
  <si>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</si>
  <si>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</si>
  <si>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</si>
  <si>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</si>
  <si>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</si>
  <si>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</si>
  <si>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</si>
  <si>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</si>
  <si>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</si>
  <si>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</si>
  <si>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</si>
  <si>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</si>
  <si>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</si>
  <si>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</si>
  <si>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</si>
  <si>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</si>
  <si>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</si>
  <si>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</si>
  <si>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</si>
  <si>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</si>
  <si>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</si>
  <si>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</si>
  <si>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</si>
  <si>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</si>
  <si>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</si>
  <si>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</si>
  <si>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</si>
  <si>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</si>
  <si>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</si>
  <si>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</si>
  <si>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</si>
  <si>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</si>
  <si>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</si>
  <si>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</si>
  <si>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</si>
  <si>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</si>
  <si>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</si>
  <si>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</si>
  <si>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</si>
  <si>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</si>
  <si>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</si>
  <si>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</si>
  <si>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</si>
  <si>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</si>
  <si>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</si>
  <si>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</si>
  <si>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</si>
  <si>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</si>
  <si>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</si>
  <si>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</si>
  <si>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</si>
  <si>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</si>
  <si>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</si>
  <si>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</si>
  <si>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</si>
  <si>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</si>
  <si>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</si>
  <si>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</si>
  <si>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</si>
  <si>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</si>
  <si>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</si>
  <si>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</si>
  <si>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</si>
  <si>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</si>
  <si>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</si>
  <si>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</si>
  <si>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</si>
  <si>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</si>
  <si>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</si>
  <si>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</si>
  <si>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</si>
  <si>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</si>
  <si>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</si>
  <si>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</si>
  <si>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</si>
  <si>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</si>
  <si>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</si>
  <si>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</si>
  <si>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</si>
  <si>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</si>
  <si>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</si>
  <si>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</si>
  <si>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</si>
  <si>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</si>
  <si>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</si>
  <si>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</si>
  <si>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</si>
  <si>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</si>
  <si>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</si>
  <si>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</si>
  <si>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</si>
  <si>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</si>
  <si>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</si>
  <si>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</si>
  <si>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</si>
  <si>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</si>
  <si>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</si>
  <si>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</si>
  <si>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</si>
  <si>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</si>
  <si>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</si>
  <si>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</si>
  <si>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</si>
  <si>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</si>
  <si>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</si>
  <si>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</si>
  <si>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</si>
  <si>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</si>
  <si>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</si>
  <si>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</si>
  <si>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</si>
  <si>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</si>
  <si>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</si>
  <si>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</si>
  <si>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</si>
  <si>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</si>
  <si>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</si>
  <si>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</si>
  <si>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</si>
  <si>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</si>
  <si>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</si>
  <si>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</si>
  <si>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</si>
  <si>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</si>
  <si>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</si>
  <si>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</si>
  <si>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</si>
  <si>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</si>
  <si>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</si>
  <si>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</si>
  <si>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</si>
  <si>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</si>
  <si>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</si>
  <si>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</si>
  <si>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</si>
  <si>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</si>
  <si>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</si>
  <si>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</si>
  <si>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</si>
  <si>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</si>
  <si>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</si>
  <si>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</si>
  <si>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</si>
  <si>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</si>
  <si>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</si>
  <si>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</si>
  <si>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</si>
  <si>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</si>
  <si>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</si>
  <si>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</si>
  <si>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</si>
  <si>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</si>
  <si>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</si>
  <si>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</si>
  <si>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</si>
  <si>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</si>
  <si>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</si>
  <si>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</si>
  <si>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</si>
  <si>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</si>
  <si>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</si>
  <si>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</si>
  <si>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</si>
  <si>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</si>
  <si>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</si>
  <si>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</si>
  <si>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</si>
  <si>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</si>
  <si>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</si>
  <si>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</si>
  <si>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</si>
  <si>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</si>
  <si>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</si>
  <si>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</si>
  <si>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</si>
  <si>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</si>
  <si>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</si>
  <si>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</si>
  <si>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</si>
  <si>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</si>
  <si>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</si>
  <si>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</si>
  <si>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</si>
  <si>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</si>
  <si>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</si>
  <si>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</si>
  <si>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</si>
  <si>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</si>
  <si>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</si>
  <si>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</si>
  <si>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</si>
  <si>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</si>
  <si>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</si>
  <si>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</si>
  <si>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</si>
  <si>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</si>
  <si>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</si>
  <si>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</si>
  <si>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</si>
  <si>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</si>
  <si>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</si>
  <si>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</si>
  <si>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</si>
  <si>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</si>
  <si>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</si>
  <si>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</si>
  <si>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</si>
  <si>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</si>
  <si>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</si>
  <si>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</si>
  <si>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</si>
  <si>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</si>
  <si>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</si>
  <si>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</si>
  <si>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</si>
  <si>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</si>
  <si>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</si>
  <si>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</si>
  <si>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</si>
  <si>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</si>
  <si>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</si>
  <si>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</si>
  <si>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</si>
  <si>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</si>
  <si>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</si>
  <si>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</si>
  <si>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</si>
  <si>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</si>
  <si>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</si>
  <si>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</si>
  <si>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</si>
  <si>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</si>
  <si>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</si>
  <si>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</si>
  <si>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</si>
  <si>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</si>
  <si>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</si>
  <si>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</si>
  <si>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</si>
  <si>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</si>
  <si>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</si>
  <si>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</si>
  <si>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</si>
  <si>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</si>
  <si>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</si>
  <si>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</si>
  <si>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</si>
  <si>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</si>
  <si>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</si>
  <si>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</si>
  <si>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</si>
  <si>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</si>
  <si>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</si>
  <si>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</si>
  <si>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</si>
  <si>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</si>
  <si>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</si>
  <si>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</si>
  <si>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</si>
  <si>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</si>
  <si>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</si>
  <si>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</si>
  <si>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</si>
  <si>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</si>
  <si>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</si>
  <si>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</si>
  <si>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</si>
  <si>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</si>
  <si>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</si>
  <si>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</si>
  <si>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</si>
  <si>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</si>
  <si>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</si>
  <si>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</si>
  <si>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</si>
  <si>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</si>
  <si>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</si>
  <si>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</si>
  <si>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</si>
  <si>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</si>
  <si>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</si>
  <si>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</si>
  <si>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</si>
  <si>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</si>
  <si>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</si>
  <si>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</si>
  <si>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</si>
  <si>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</si>
  <si>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</si>
  <si>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</si>
  <si>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</si>
  <si>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</si>
  <si>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</si>
  <si>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</si>
  <si>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</si>
  <si>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</si>
  <si>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</si>
  <si>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</si>
  <si>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</si>
  <si>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</si>
  <si>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</si>
  <si>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</si>
  <si>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</si>
  <si>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</si>
  <si>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</si>
  <si>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</si>
  <si>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</si>
  <si>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</si>
  <si>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</si>
  <si>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</si>
  <si>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</si>
  <si>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</si>
  <si>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</si>
  <si>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</si>
  <si>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</si>
  <si>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</si>
  <si>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</si>
  <si>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</si>
  <si>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</si>
  <si>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</si>
  <si>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</si>
  <si>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</si>
  <si>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</si>
  <si>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</si>
  <si>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</si>
  <si>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</si>
  <si>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</si>
  <si>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</si>
  <si>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</si>
  <si>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</si>
  <si>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</si>
  <si>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</si>
  <si>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</si>
  <si>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</si>
  <si>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</si>
  <si>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</si>
  <si>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</si>
  <si>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</si>
  <si>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</si>
  <si>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</si>
  <si>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</si>
  <si>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</si>
  <si>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</si>
  <si>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</si>
  <si>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</si>
  <si>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</si>
  <si>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</si>
  <si>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</si>
  <si>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</si>
  <si>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</si>
  <si>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</si>
  <si>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</si>
  <si>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</si>
  <si>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</si>
  <si>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</si>
  <si>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</si>
  <si>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</si>
  <si>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</si>
  <si>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</si>
  <si>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</si>
  <si>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</si>
  <si>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</si>
  <si>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</si>
  <si>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</si>
  <si>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</si>
  <si>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</si>
  <si>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</si>
  <si>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</si>
  <si>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</si>
  <si>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</si>
  <si>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</si>
  <si>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</si>
  <si>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</si>
  <si>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</si>
  <si>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</si>
  <si>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</si>
  <si>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</si>
  <si>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</si>
  <si>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</si>
  <si>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</si>
  <si>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</si>
  <si>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</si>
  <si>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</si>
  <si>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</si>
  <si>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</si>
  <si>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</si>
  <si>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</si>
  <si>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</si>
  <si>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</si>
  <si>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</si>
  <si>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</si>
  <si>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</si>
  <si>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</si>
  <si>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</si>
  <si>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</si>
  <si>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</si>
  <si>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</si>
  <si>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</si>
  <si>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</si>
  <si>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</si>
  <si>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</si>
  <si>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</si>
  <si>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</si>
  <si>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</si>
  <si>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</si>
  <si>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</si>
  <si>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</si>
  <si>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</si>
  <si>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</si>
  <si>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</si>
  <si>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</si>
  <si>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</si>
  <si>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</si>
  <si>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</si>
  <si>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</si>
  <si>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</si>
  <si>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</si>
  <si>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</si>
  <si>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</si>
  <si>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</si>
  <si>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</si>
  <si>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</si>
  <si>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</si>
  <si>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</si>
  <si>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</si>
  <si>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</si>
  <si>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</si>
  <si>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</si>
  <si>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</si>
  <si>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</si>
  <si>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</si>
  <si>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</si>
  <si>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</si>
  <si>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</si>
  <si>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</si>
  <si>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</si>
  <si>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</si>
  <si>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</si>
  <si>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</si>
  <si>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</si>
  <si>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</si>
  <si>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</si>
  <si>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</si>
  <si>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</si>
  <si>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</si>
  <si>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</si>
  <si>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</si>
  <si>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</si>
  <si>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</si>
  <si>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</si>
  <si>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</si>
  <si>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</si>
  <si>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</si>
  <si>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</si>
  <si>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</si>
  <si>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</si>
  <si>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</si>
  <si>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</si>
  <si>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</si>
  <si>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</si>
  <si>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</si>
  <si>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</si>
  <si>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</si>
  <si>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</si>
  <si>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</si>
  <si>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</si>
  <si>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</si>
  <si>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</si>
  <si>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</si>
  <si>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</si>
  <si>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</si>
  <si>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</si>
  <si>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</si>
  <si>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</si>
  <si>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</si>
  <si>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</si>
  <si>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</si>
  <si>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</si>
  <si>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</si>
  <si>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</si>
  <si>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</si>
  <si>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</si>
  <si>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</si>
  <si>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</si>
  <si>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</si>
  <si>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</si>
  <si>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</si>
  <si>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</si>
  <si>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</si>
  <si>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</si>
  <si>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</si>
  <si>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</si>
  <si>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</si>
  <si>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</si>
  <si>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</si>
  <si>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</si>
  <si>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</si>
  <si>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</si>
  <si>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</si>
  <si>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</si>
  <si>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</si>
  <si>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</si>
  <si>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</si>
  <si>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</si>
  <si>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</si>
  <si>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</si>
  <si>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</si>
  <si>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</si>
  <si>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</si>
  <si>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</si>
  <si>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</si>
  <si>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</si>
  <si>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</si>
  <si>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</si>
  <si>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</si>
  <si>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</si>
  <si>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</si>
  <si>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</si>
  <si>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</si>
  <si>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</si>
  <si>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</si>
  <si>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</si>
  <si>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</si>
  <si>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</si>
  <si>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</si>
  <si>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</si>
  <si>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</si>
  <si>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</si>
  <si>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</si>
  <si>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</si>
  <si>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</si>
  <si>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</si>
  <si>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</si>
  <si>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</si>
  <si>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</si>
  <si>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</si>
  <si>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</si>
  <si>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</si>
  <si>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</si>
  <si>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</si>
  <si>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</si>
  <si>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</si>
  <si>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</si>
  <si>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</si>
  <si>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</si>
  <si>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</si>
  <si>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</si>
  <si>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</si>
  <si>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</si>
  <si>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</si>
  <si>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</si>
  <si>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</si>
  <si>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</si>
  <si>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</si>
  <si>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</si>
  <si>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</si>
  <si>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</si>
  <si>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</si>
  <si>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</si>
  <si>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</si>
  <si>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</si>
  <si>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</si>
  <si>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</si>
  <si>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</si>
  <si>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</si>
  <si>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</si>
  <si>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</si>
  <si>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</si>
  <si>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</si>
  <si>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</si>
  <si>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</si>
  <si>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</si>
  <si>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</si>
  <si>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</si>
  <si>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</si>
  <si>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</si>
  <si>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</si>
  <si>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</si>
  <si>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</si>
  <si>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</si>
  <si>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</si>
  <si>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</si>
  <si>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</si>
  <si>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</si>
  <si>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</si>
  <si>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</si>
  <si>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</si>
  <si>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</si>
  <si>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</si>
  <si>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</si>
  <si>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</si>
  <si>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</si>
  <si>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</si>
  <si>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</si>
  <si>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</si>
  <si>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</si>
  <si>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</si>
  <si>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</si>
  <si>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</si>
  <si>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</si>
  <si>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</si>
  <si>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</si>
  <si>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</si>
  <si>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</si>
  <si>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</si>
  <si>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</si>
  <si>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</si>
  <si>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</si>
  <si>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</si>
  <si>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</si>
  <si>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</si>
  <si>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</si>
  <si>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</si>
  <si>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</si>
  <si>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</si>
  <si>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</si>
  <si>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</si>
  <si>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</si>
  <si>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</si>
  <si>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</si>
  <si>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</si>
  <si>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</si>
  <si>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</si>
  <si>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</si>
  <si>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</si>
  <si>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</si>
  <si>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</si>
  <si>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</si>
  <si>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</si>
  <si>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</si>
  <si>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</si>
  <si>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</si>
  <si>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</si>
  <si>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</si>
  <si>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</si>
  <si>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</si>
  <si>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</si>
  <si>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</si>
  <si>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</si>
  <si>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</si>
  <si>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</si>
  <si>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</si>
  <si>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</si>
  <si>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</si>
  <si>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</si>
  <si>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</si>
  <si>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</si>
  <si>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</si>
  <si>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</si>
  <si>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</si>
  <si>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</si>
  <si>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</si>
  <si>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</si>
  <si>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</si>
  <si>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</si>
  <si>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</si>
  <si>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</si>
  <si>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</si>
  <si>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</si>
  <si>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</si>
  <si>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</si>
  <si>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</si>
  <si>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</si>
  <si>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</si>
  <si>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</si>
  <si>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</si>
  <si>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</si>
  <si>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</si>
  <si>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</si>
  <si>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</si>
  <si>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</si>
  <si>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</si>
  <si>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</si>
  <si>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</si>
  <si>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</si>
  <si>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</si>
  <si>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</si>
  <si>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</si>
  <si>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</si>
  <si>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</si>
  <si>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</si>
  <si>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</si>
  <si>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</si>
  <si>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</si>
  <si>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</si>
  <si>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</si>
  <si>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</si>
  <si>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</si>
  <si>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</si>
  <si>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</si>
  <si>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</si>
  <si>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</si>
  <si>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</si>
  <si>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</si>
  <si>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</si>
  <si>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</si>
  <si>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</si>
  <si>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</si>
  <si>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</si>
  <si>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</si>
  <si>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</si>
  <si>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</si>
  <si>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</si>
  <si>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</si>
  <si>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</si>
  <si>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</si>
  <si>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</si>
  <si>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</si>
  <si>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</si>
  <si>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</si>
  <si>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</si>
  <si>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</si>
  <si>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</si>
  <si>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</si>
  <si>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</si>
  <si>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</si>
  <si>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</si>
  <si>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</si>
  <si>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</si>
  <si>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</si>
  <si>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</si>
  <si>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</si>
  <si>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</si>
  <si>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</si>
  <si>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</si>
  <si>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</si>
  <si>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</si>
  <si>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</si>
  <si>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</si>
  <si>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</si>
  <si>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</si>
  <si>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</si>
  <si>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</si>
  <si>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</si>
  <si>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</si>
  <si>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</si>
  <si>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</si>
  <si>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</si>
  <si>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</si>
  <si>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</si>
  <si>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</si>
  <si>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</si>
  <si>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</si>
  <si>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</si>
  <si>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</si>
  <si>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</si>
  <si>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</si>
  <si>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</si>
  <si>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</si>
  <si>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</si>
  <si>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</si>
  <si>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</si>
  <si>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</si>
  <si>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</si>
  <si>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</si>
  <si>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</si>
  <si>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</si>
  <si>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</si>
  <si>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</si>
  <si>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</si>
  <si>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</si>
  <si>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</si>
  <si>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</si>
  <si>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</si>
  <si>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</si>
  <si>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</si>
  <si>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</si>
  <si>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</si>
  <si>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</si>
  <si>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</si>
  <si>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</si>
  <si>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</si>
  <si>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</si>
  <si>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</si>
  <si>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</si>
  <si>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</si>
  <si>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</si>
  <si>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</si>
  <si>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</si>
  <si>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</si>
  <si>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</si>
  <si>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</si>
  <si>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</si>
  <si>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</si>
  <si>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</si>
  <si>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</si>
  <si>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</si>
  <si>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</si>
  <si>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</si>
  <si>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</si>
  <si>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</si>
  <si>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</si>
  <si>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</si>
  <si>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</si>
  <si>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</si>
  <si>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</si>
  <si>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</si>
  <si>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</si>
  <si>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</si>
  <si>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</si>
  <si>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</si>
  <si>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</si>
  <si>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</si>
  <si>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</si>
  <si>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</si>
  <si>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</si>
  <si>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</si>
  <si>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</si>
  <si>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</si>
  <si>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</si>
  <si>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</si>
  <si>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</si>
  <si>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</si>
  <si>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</si>
  <si>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</si>
  <si>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</si>
  <si>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</si>
  <si>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</si>
  <si>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</si>
  <si>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</si>
  <si>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</si>
  <si>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</si>
  <si>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</si>
  <si>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</si>
  <si>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</si>
  <si>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</si>
  <si>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</si>
  <si>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</si>
  <si>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</si>
  <si>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</si>
  <si>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</si>
  <si>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</si>
  <si>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</si>
  <si>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</si>
  <si>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</si>
  <si>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</si>
  <si>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</si>
  <si>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</si>
  <si>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</si>
  <si>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</si>
  <si>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</si>
  <si>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</si>
  <si>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</si>
  <si>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</si>
  <si>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</si>
  <si>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</si>
  <si>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</si>
  <si>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</si>
  <si>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</si>
  <si>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</si>
  <si>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</si>
  <si>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</si>
  <si>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</si>
  <si>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</si>
  <si>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</si>
  <si>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</si>
  <si>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</si>
  <si>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</si>
  <si>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</si>
  <si>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</si>
  <si>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</si>
  <si>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</si>
  <si>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</si>
  <si>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</si>
  <si>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</si>
  <si>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</si>
  <si>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</si>
  <si>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</si>
  <si>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</si>
  <si>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</si>
  <si>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</si>
  <si>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</si>
  <si>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</si>
  <si>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</si>
  <si>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</si>
  <si>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</si>
  <si>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</si>
  <si>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</si>
  <si>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</si>
  <si>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</si>
  <si>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</si>
  <si>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</si>
  <si>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</si>
  <si>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</si>
  <si>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</si>
  <si>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</si>
  <si>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</si>
  <si>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</si>
  <si>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</si>
  <si>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</si>
  <si>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</si>
  <si>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</si>
  <si>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</si>
  <si>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</si>
  <si>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</si>
  <si>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</si>
  <si>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</si>
  <si>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</si>
  <si>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</si>
  <si>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</si>
  <si>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</si>
  <si>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</si>
  <si>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</si>
  <si>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</si>
  <si>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</si>
  <si>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</si>
  <si>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</si>
  <si>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</si>
  <si>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</si>
  <si>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</si>
  <si>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</si>
  <si>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</si>
  <si>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</si>
  <si>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</si>
  <si>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</si>
  <si>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</si>
  <si>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</si>
  <si>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</si>
  <si>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</si>
  <si>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</si>
  <si>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</si>
  <si>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</si>
  <si>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</si>
  <si>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</si>
  <si>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</si>
  <si>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</si>
  <si>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</si>
  <si>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</si>
  <si>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</si>
  <si>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</si>
  <si>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</si>
  <si>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</si>
  <si>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</si>
  <si>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</si>
  <si>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</si>
  <si>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</si>
  <si>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</si>
  <si>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</si>
  <si>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</si>
  <si>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</si>
  <si>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</si>
  <si>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</si>
  <si>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</si>
  <si>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</si>
  <si>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</si>
  <si>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</si>
  <si>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</si>
  <si>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</si>
  <si>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</si>
  <si>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</si>
  <si>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</si>
  <si>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</si>
  <si>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</si>
  <si>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</si>
  <si>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</si>
  <si>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</si>
  <si>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</si>
  <si>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</si>
  <si>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</si>
  <si>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</si>
  <si>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</si>
  <si>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</si>
  <si>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</si>
  <si>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</si>
  <si>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</si>
  <si>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</si>
  <si>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</si>
  <si>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</si>
  <si>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</si>
  <si>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</si>
  <si>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</si>
  <si>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</si>
  <si>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</si>
  <si>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</si>
  <si>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</si>
  <si>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</si>
  <si>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</si>
  <si>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</si>
  <si>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</si>
  <si>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</si>
  <si>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</si>
  <si>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</si>
  <si>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</si>
  <si>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</si>
  <si>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</si>
  <si>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</si>
  <si>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</si>
  <si>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</si>
  <si>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</si>
  <si>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</si>
  <si>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</si>
  <si>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</si>
  <si>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</si>
  <si>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</si>
  <si>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</si>
  <si>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</si>
  <si>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</si>
  <si>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</si>
  <si>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</si>
  <si>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</si>
  <si>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</si>
  <si>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</si>
  <si>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</si>
  <si>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</si>
  <si>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</si>
  <si>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</si>
  <si>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</si>
  <si>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</si>
  <si>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</si>
  <si>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</si>
  <si>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</si>
  <si>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</si>
  <si>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</si>
  <si>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</si>
  <si>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</si>
  <si>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</si>
  <si>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</si>
  <si>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</si>
  <si>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</si>
  <si>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</si>
  <si>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</si>
  <si>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</si>
  <si>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</si>
  <si>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</si>
  <si>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</si>
  <si>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</si>
  <si>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</si>
  <si>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</si>
  <si>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</si>
  <si>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</si>
  <si>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</si>
  <si>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</si>
  <si>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</si>
  <si>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</si>
  <si>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</si>
  <si>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</si>
  <si>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</si>
  <si>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</si>
  <si>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</si>
  <si>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</si>
  <si>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</si>
  <si>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</si>
  <si>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</si>
  <si>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</si>
  <si>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</si>
  <si>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</si>
  <si>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</si>
  <si>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</si>
  <si>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</si>
  <si>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</si>
  <si>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</si>
  <si>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</si>
  <si>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</si>
  <si>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</si>
  <si>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</si>
  <si>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</si>
  <si>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</si>
  <si>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</si>
  <si>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</si>
  <si>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</si>
  <si>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</si>
  <si>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</si>
  <si>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</si>
  <si>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</si>
  <si>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</si>
  <si>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</si>
  <si>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</si>
  <si>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</si>
  <si>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</si>
  <si>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</si>
  <si>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</si>
  <si>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</si>
  <si>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</si>
  <si>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</si>
  <si>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</si>
  <si>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</si>
  <si>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</si>
  <si>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</si>
  <si>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</si>
  <si>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</si>
  <si>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</si>
  <si>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</si>
  <si>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</si>
  <si>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</si>
  <si>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</si>
  <si>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</si>
  <si>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</si>
  <si>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</si>
  <si>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</si>
  <si>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</si>
  <si>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</si>
  <si>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</si>
  <si>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</si>
  <si>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</si>
  <si>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</si>
  <si>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</si>
  <si>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</si>
  <si>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</si>
  <si>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</si>
  <si>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</si>
  <si>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</si>
  <si>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</si>
  <si>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</si>
  <si>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</si>
  <si>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</si>
  <si>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</si>
  <si>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</si>
  <si>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</si>
  <si>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</si>
  <si>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</si>
  <si>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</si>
  <si>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</si>
  <si>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</si>
  <si>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</si>
  <si>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</si>
  <si>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</si>
  <si>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</si>
  <si>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</si>
  <si>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</si>
  <si>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</si>
  <si>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</si>
  <si>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</si>
  <si>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</si>
  <si>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</si>
  <si>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</si>
  <si>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</si>
  <si>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</si>
  <si>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</si>
  <si>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</si>
  <si>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</si>
  <si>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</si>
  <si>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</si>
  <si>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</si>
  <si>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</si>
  <si>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</si>
  <si>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</si>
  <si>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</si>
  <si>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</si>
  <si>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</si>
  <si>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</si>
  <si>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</si>
  <si>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</si>
  <si>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</si>
  <si>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</si>
  <si>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</si>
  <si>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</si>
  <si>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</si>
  <si>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</si>
  <si>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</si>
  <si>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</si>
  <si>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</si>
  <si>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</si>
  <si>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</si>
  <si>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</si>
  <si>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</si>
  <si>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</si>
  <si>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</si>
  <si>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</si>
  <si>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</si>
  <si>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</si>
  <si>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</si>
  <si>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</si>
  <si>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</si>
  <si>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</si>
  <si>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</si>
  <si>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</si>
  <si>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</si>
  <si>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</si>
  <si>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</si>
  <si>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</si>
  <si>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</si>
  <si>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</si>
  <si>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</si>
  <si>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</si>
  <si>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</si>
  <si>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</si>
  <si>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</si>
  <si>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</si>
  <si>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</si>
  <si>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</si>
  <si>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</si>
  <si>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</si>
  <si>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</si>
  <si>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</si>
  <si>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</si>
  <si>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</si>
  <si>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</si>
  <si>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</si>
  <si>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</si>
  <si>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</si>
  <si>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</si>
  <si>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</si>
  <si>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</si>
  <si>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</si>
  <si>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</si>
  <si>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</si>
  <si>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</si>
  <si>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</si>
  <si>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</si>
  <si>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</si>
  <si>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</si>
  <si>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</si>
  <si>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</si>
  <si>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</si>
  <si>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</si>
  <si>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</si>
  <si>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</si>
  <si>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</si>
  <si>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</si>
  <si>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</si>
  <si>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</si>
  <si>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</si>
  <si>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</si>
  <si>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</si>
  <si>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</si>
  <si>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</si>
  <si>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</si>
  <si>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</si>
  <si>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</si>
  <si>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</si>
  <si>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</si>
  <si>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</si>
  <si>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</si>
  <si>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</si>
  <si>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</si>
  <si>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</si>
  <si>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</si>
  <si>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</si>
  <si>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</si>
  <si>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</si>
  <si>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</si>
  <si>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</si>
  <si>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</si>
  <si>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</si>
  <si>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</si>
  <si>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</si>
  <si>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</si>
  <si>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</si>
  <si>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</si>
  <si>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</si>
  <si>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</si>
  <si>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</si>
  <si>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</si>
  <si>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</si>
  <si>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</si>
  <si>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</si>
  <si>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</si>
  <si>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</si>
  <si>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</si>
  <si>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</si>
  <si>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</si>
  <si>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</si>
  <si>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</si>
  <si>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</si>
  <si>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</si>
  <si>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</si>
  <si>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</si>
  <si>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</si>
  <si>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</si>
  <si>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</si>
  <si>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</si>
  <si>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</si>
  <si>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</si>
  <si>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</si>
  <si>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</si>
  <si>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</si>
  <si>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</si>
  <si>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</si>
  <si>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</si>
  <si>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</si>
  <si>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</si>
  <si>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</si>
  <si>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</si>
  <si>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</si>
  <si>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</si>
  <si>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</si>
  <si>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</si>
  <si>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</si>
  <si>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</si>
  <si>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</si>
  <si>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</si>
  <si>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</si>
  <si>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</si>
  <si>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</si>
  <si>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</si>
  <si>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</si>
  <si>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</si>
  <si>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</si>
  <si>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</si>
  <si>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</si>
  <si>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</si>
  <si>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</si>
  <si>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</si>
  <si>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</si>
  <si>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</si>
  <si>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</si>
  <si>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</si>
  <si>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</si>
  <si>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</si>
  <si>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</si>
  <si>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</si>
  <si>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</si>
  <si>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</si>
  <si>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</si>
  <si>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</si>
  <si>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</si>
  <si>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</si>
  <si>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</si>
  <si>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</si>
  <si>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</si>
  <si>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</si>
  <si>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</si>
  <si>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</si>
  <si>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</si>
  <si>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</si>
  <si>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</si>
  <si>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</si>
  <si>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</si>
  <si>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</si>
  <si>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</si>
  <si>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</si>
  <si>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</si>
  <si>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</si>
  <si>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</si>
  <si>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</si>
  <si>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</si>
  <si>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</si>
  <si>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</si>
  <si>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</si>
  <si>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</si>
  <si>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</si>
  <si>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</si>
  <si>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</si>
  <si>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</si>
  <si>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</si>
  <si>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</si>
  <si>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</si>
  <si>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</si>
  <si>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</si>
  <si>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</si>
  <si>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</si>
  <si>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</si>
  <si>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</si>
  <si>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</si>
  <si>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</si>
  <si>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</si>
  <si>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</si>
  <si>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</si>
  <si>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</si>
  <si>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</si>
  <si>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</si>
  <si>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</si>
  <si>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</si>
  <si>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</si>
  <si>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</si>
  <si>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</si>
  <si>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</si>
  <si>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</si>
  <si>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</si>
  <si>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</si>
  <si>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</si>
  <si>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</si>
  <si>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</si>
  <si>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</si>
  <si>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</si>
  <si>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</si>
  <si>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</si>
  <si>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</si>
  <si>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</si>
  <si>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</si>
  <si>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</si>
  <si>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</si>
  <si>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</si>
  <si>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</si>
  <si>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</si>
  <si>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</si>
  <si>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</si>
  <si>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</si>
  <si>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</si>
  <si>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</si>
  <si>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</si>
  <si>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</si>
  <si>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</si>
  <si>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</si>
  <si>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</si>
  <si>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</si>
  <si>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</si>
  <si>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</si>
  <si>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</si>
  <si>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</si>
  <si>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</si>
  <si>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</si>
  <si>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</si>
  <si>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</si>
  <si>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</si>
  <si>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</si>
  <si>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</si>
  <si>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</si>
  <si>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</si>
  <si>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</si>
  <si>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</si>
  <si>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</si>
  <si>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</si>
  <si>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</si>
  <si>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</si>
  <si>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</si>
  <si>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</si>
  <si>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</si>
  <si>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</si>
  <si>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</si>
  <si>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</si>
  <si>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</si>
  <si>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</si>
  <si>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</si>
  <si>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</si>
  <si>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</si>
  <si>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</si>
  <si>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</si>
  <si>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</si>
  <si>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</si>
  <si>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</si>
  <si>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</si>
  <si>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</si>
  <si>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</si>
  <si>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</si>
  <si>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</si>
  <si>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</si>
  <si>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</si>
  <si>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</si>
  <si>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</si>
  <si>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</si>
  <si>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</si>
  <si>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</si>
  <si>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</si>
  <si>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</si>
  <si>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</si>
  <si>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</si>
  <si>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</si>
  <si>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</si>
  <si>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</si>
  <si>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</si>
  <si>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</si>
  <si>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</si>
  <si>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</si>
  <si>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</si>
  <si>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</si>
  <si>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</si>
  <si>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</si>
  <si>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</si>
  <si>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</si>
  <si>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</si>
  <si>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</si>
  <si>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</si>
  <si>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</si>
  <si>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</si>
  <si>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</si>
  <si>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</si>
  <si>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</si>
  <si>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</si>
  <si>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</si>
  <si>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</si>
  <si>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</si>
  <si>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</si>
  <si>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</si>
  <si>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</si>
  <si>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</si>
  <si>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</si>
  <si>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</si>
  <si>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</si>
  <si>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</si>
  <si>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</si>
  <si>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</si>
  <si>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</si>
  <si>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</si>
  <si>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</si>
  <si>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</si>
  <si>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</si>
  <si>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</si>
  <si>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</si>
  <si>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</si>
  <si>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</si>
  <si>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</si>
  <si>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</si>
  <si>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</si>
  <si>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</si>
  <si>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</si>
  <si>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</si>
  <si>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</si>
  <si>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</si>
  <si>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</si>
  <si>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</si>
  <si>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</si>
  <si>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</si>
  <si>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</si>
  <si>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</si>
  <si>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</si>
  <si>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</si>
  <si>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</si>
  <si>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</si>
  <si>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</si>
  <si>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</si>
  <si>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</si>
  <si>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</si>
  <si>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</si>
  <si>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</si>
  <si>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</si>
  <si>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</si>
  <si>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</si>
  <si>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</si>
  <si>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</si>
  <si>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</si>
  <si>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</si>
  <si>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</si>
  <si>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</si>
  <si>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</si>
  <si>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</si>
  <si>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</si>
  <si>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</si>
  <si>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</si>
  <si>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</si>
  <si>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</si>
  <si>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</si>
  <si>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</si>
  <si>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</si>
  <si>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</si>
  <si>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</si>
  <si>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</si>
  <si>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</si>
  <si>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</si>
  <si>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</si>
  <si>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</si>
  <si>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</si>
  <si>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</si>
  <si>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</si>
  <si>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</si>
  <si>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</si>
  <si>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</si>
  <si>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</si>
  <si>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</si>
  <si>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</si>
  <si>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</si>
  <si>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</si>
  <si>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</si>
  <si>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</si>
  <si>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</si>
  <si>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</si>
  <si>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</si>
  <si>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</si>
  <si>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</si>
  <si>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</si>
  <si>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</si>
  <si>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</si>
  <si>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</si>
  <si>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</si>
  <si>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</si>
  <si>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</si>
  <si>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</si>
  <si>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</si>
  <si>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</si>
  <si>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</si>
  <si>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</si>
  <si>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</si>
  <si>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</si>
  <si>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</si>
  <si>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</si>
  <si>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</si>
  <si>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</si>
  <si>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</si>
  <si>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</si>
  <si>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</si>
  <si>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</si>
  <si>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</si>
  <si>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</si>
  <si>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</si>
  <si>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</si>
  <si>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</si>
  <si>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</si>
  <si>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</si>
  <si>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</si>
  <si>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</si>
  <si>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</si>
  <si>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</si>
  <si>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</si>
  <si>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</si>
  <si>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</si>
  <si>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</si>
  <si>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</si>
  <si>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</si>
  <si>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</si>
  <si>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</si>
  <si>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</si>
  <si>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</si>
  <si>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</si>
  <si>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</si>
  <si>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</si>
  <si>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</si>
  <si>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</si>
  <si>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</si>
  <si>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</si>
  <si>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</si>
  <si>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</si>
  <si>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</si>
  <si>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</si>
  <si>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</si>
  <si>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</si>
  <si>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</si>
  <si>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</si>
  <si>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</si>
  <si>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</si>
  <si>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</si>
  <si>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</si>
  <si>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</si>
  <si>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</si>
  <si>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</si>
  <si>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</si>
  <si>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</si>
  <si>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</si>
  <si>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</si>
  <si>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</si>
  <si>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</si>
  <si>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</si>
  <si>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</si>
  <si>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</si>
  <si>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</si>
  <si>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</si>
  <si>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</si>
  <si>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</si>
  <si>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</si>
  <si>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</si>
  <si>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</si>
  <si>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</si>
  <si>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</si>
  <si>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</si>
  <si>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</si>
  <si>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</si>
  <si>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</si>
  <si>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</si>
  <si>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</si>
  <si>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</si>
  <si>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</si>
  <si>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</si>
  <si>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</si>
  <si>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</si>
  <si>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</si>
  <si>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</si>
  <si>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</si>
  <si>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</si>
  <si>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</si>
  <si>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</si>
  <si>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</si>
  <si>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</si>
  <si>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</si>
  <si>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</si>
  <si>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</si>
  <si>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</si>
  <si>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</si>
  <si>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</si>
  <si>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</si>
  <si>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</si>
  <si>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</si>
  <si>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</si>
  <si>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</si>
  <si>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</si>
  <si>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</si>
  <si>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</si>
  <si>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</si>
  <si>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</si>
  <si>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</si>
  <si>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</si>
  <si>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</si>
  <si>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</si>
  <si>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</si>
  <si>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</si>
  <si>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</si>
  <si>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</si>
  <si>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</si>
  <si>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</si>
  <si>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</si>
  <si>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</si>
  <si>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</si>
  <si>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</si>
  <si>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</si>
  <si>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</si>
  <si>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</si>
  <si>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</si>
  <si>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</si>
  <si>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</si>
  <si>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</si>
  <si>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</si>
  <si>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</si>
  <si>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</si>
  <si>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</si>
  <si>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</si>
  <si>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</si>
  <si>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</si>
  <si>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</si>
  <si>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</si>
  <si>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</si>
  <si>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</si>
  <si>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</si>
  <si>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</si>
  <si>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</si>
  <si>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</si>
  <si>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</si>
  <si>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</si>
  <si>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</si>
  <si>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</si>
  <si>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</si>
  <si>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</si>
  <si>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</si>
  <si>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</si>
  <si>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</si>
  <si>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</si>
  <si>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</si>
  <si>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</si>
  <si>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</si>
  <si>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</si>
  <si>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</si>
  <si>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</si>
  <si>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</si>
  <si>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</si>
  <si>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</si>
  <si>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</si>
  <si>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</si>
  <si>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</si>
  <si>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</si>
  <si>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</si>
  <si>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</si>
  <si>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</si>
  <si>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</si>
  <si>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</si>
  <si>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</si>
  <si>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</si>
  <si>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</si>
  <si>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</si>
  <si>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</si>
  <si>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</si>
  <si>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</si>
  <si>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</si>
  <si>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</si>
  <si>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</si>
  <si>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</si>
  <si>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</si>
  <si>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</si>
  <si>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</si>
  <si>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</si>
  <si>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</si>
  <si>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</si>
  <si>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</si>
  <si>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</si>
  <si>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</si>
  <si>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</si>
  <si>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</si>
  <si>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</si>
  <si>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</si>
  <si>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</si>
  <si>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</si>
  <si>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</si>
  <si>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</si>
  <si>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</si>
  <si>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</si>
  <si>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</si>
  <si>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</si>
  <si>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</si>
  <si>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</si>
  <si>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</si>
  <si>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</si>
  <si>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</si>
  <si>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</si>
  <si>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</si>
  <si>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</si>
  <si>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</si>
  <si>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</si>
  <si>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</si>
  <si>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</si>
  <si>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</si>
  <si>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</si>
  <si>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</si>
  <si>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</si>
  <si>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</si>
  <si>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</si>
  <si>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</si>
  <si>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</si>
  <si>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</si>
  <si>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</si>
  <si>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</si>
  <si>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</si>
  <si>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</si>
  <si>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</si>
  <si>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</si>
  <si>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</si>
  <si>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</si>
  <si>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</si>
  <si>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</si>
  <si>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</si>
  <si>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</si>
  <si>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</si>
  <si>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</si>
  <si>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</si>
  <si>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</si>
  <si>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</si>
  <si>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</si>
  <si>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</si>
  <si>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</si>
  <si>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</si>
  <si>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</si>
  <si>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</si>
  <si>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</si>
  <si>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</si>
  <si>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</si>
  <si>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</si>
  <si>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</si>
  <si>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</si>
  <si>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</si>
  <si>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</si>
  <si>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</si>
  <si>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</si>
  <si>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</si>
  <si>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</si>
  <si>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</si>
  <si>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</si>
  <si>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</si>
  <si>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</si>
  <si>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</si>
  <si>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</si>
  <si>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</si>
  <si>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</si>
  <si>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</si>
  <si>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</si>
  <si>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</si>
  <si>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</si>
  <si>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</si>
  <si>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</si>
  <si>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</si>
  <si>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</si>
  <si>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</si>
  <si>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</si>
  <si>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</si>
  <si>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</si>
  <si>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</si>
  <si>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</si>
  <si>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</si>
  <si>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</si>
  <si>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</si>
  <si>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</si>
  <si>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</si>
  <si>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</si>
  <si>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</si>
  <si>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</si>
  <si>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</si>
  <si>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</si>
  <si>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</si>
  <si>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</si>
  <si>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</si>
  <si>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</si>
  <si>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</si>
  <si>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</si>
  <si>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</si>
  <si>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</si>
  <si>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</si>
  <si>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</si>
  <si>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</si>
  <si>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</si>
  <si>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</si>
  <si>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</si>
  <si>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</si>
  <si>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</si>
  <si>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</si>
  <si>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</si>
  <si>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</si>
  <si>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</si>
  <si>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</si>
  <si>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</si>
  <si>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</si>
  <si>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</si>
  <si>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</si>
  <si>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</si>
  <si>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</si>
  <si>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</si>
  <si>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</si>
  <si>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</si>
  <si>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</si>
  <si>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</si>
  <si>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</si>
  <si>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</si>
  <si>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</si>
  <si>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</si>
  <si>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</si>
  <si>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</si>
  <si>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</si>
  <si>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</si>
  <si>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</si>
  <si>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</si>
  <si>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</si>
  <si>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</si>
  <si>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</si>
  <si>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</si>
  <si>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</si>
  <si>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</si>
  <si>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</si>
  <si>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</si>
  <si>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</si>
  <si>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</si>
  <si>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</si>
  <si>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</si>
  <si>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</si>
  <si>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</si>
  <si>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</si>
  <si>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</si>
  <si>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</si>
  <si>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</si>
  <si>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</si>
  <si>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</si>
  <si>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</si>
  <si>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</si>
  <si>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</si>
  <si>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</si>
  <si>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</si>
  <si>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</si>
  <si>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</si>
  <si>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</si>
  <si>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</si>
  <si>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</si>
  <si>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</si>
  <si>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</si>
  <si>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</si>
  <si>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</si>
  <si>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</si>
  <si>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</si>
  <si>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</si>
  <si>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</si>
  <si>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</si>
  <si>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</si>
  <si>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</si>
  <si>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</si>
  <si>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</si>
  <si>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</si>
  <si>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</si>
  <si>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</si>
  <si>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</si>
  <si>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</si>
  <si>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</si>
  <si>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</si>
  <si>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</si>
  <si>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</si>
  <si>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</si>
  <si>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</si>
  <si>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</si>
  <si>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</si>
  <si>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</si>
  <si>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</si>
  <si>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</si>
  <si>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</si>
  <si>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</si>
  <si>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</si>
  <si>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</si>
  <si>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</si>
  <si>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</si>
  <si>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</si>
  <si>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</si>
  <si>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</si>
  <si>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</si>
  <si>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</si>
  <si>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</si>
  <si>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</si>
  <si>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</si>
  <si>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</si>
  <si>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</si>
  <si>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</si>
  <si>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</si>
  <si>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</si>
  <si>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</si>
  <si>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</si>
  <si>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</si>
  <si>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</si>
  <si>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</si>
  <si>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</si>
  <si>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</si>
  <si>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</si>
  <si>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</si>
  <si>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</si>
  <si>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</si>
  <si>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</si>
  <si>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</si>
  <si>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</si>
  <si>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</si>
  <si>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</si>
  <si>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</si>
  <si>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</si>
  <si>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</si>
  <si>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</si>
  <si>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</si>
  <si>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</si>
  <si>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</si>
  <si>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</si>
  <si>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</si>
  <si>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</si>
  <si>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</si>
  <si>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</si>
  <si>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</si>
  <si>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</si>
  <si>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</si>
  <si>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</si>
  <si>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</si>
  <si>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</si>
  <si>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</si>
  <si>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</si>
  <si>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</si>
  <si>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</si>
  <si>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</si>
  <si>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</si>
  <si>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</si>
  <si>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</si>
  <si>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</si>
  <si>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</si>
  <si>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</si>
  <si>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</si>
  <si>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</si>
  <si>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</si>
  <si>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</si>
  <si>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</si>
  <si>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</si>
  <si>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</si>
  <si>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</si>
  <si>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</si>
  <si>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</si>
  <si>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</si>
  <si>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</si>
  <si>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</si>
  <si>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</si>
  <si>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</si>
  <si>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</si>
  <si>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</si>
  <si>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</si>
  <si>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</si>
  <si>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</si>
  <si>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</si>
  <si>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</si>
  <si>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</si>
  <si>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</si>
  <si>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</si>
  <si>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</si>
  <si>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</si>
  <si>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</si>
  <si>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</si>
  <si>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</si>
  <si>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</si>
  <si>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</si>
  <si>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</si>
  <si>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</si>
  <si>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</si>
  <si>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</si>
  <si>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</si>
  <si>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</si>
  <si>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</si>
  <si>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</si>
  <si>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</si>
  <si>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</si>
  <si>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</si>
  <si>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</si>
  <si>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</si>
  <si>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</si>
  <si>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</si>
  <si>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</si>
  <si>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</si>
  <si>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</si>
  <si>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</si>
  <si>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</si>
  <si>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</si>
  <si>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</si>
  <si>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</si>
  <si>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</si>
  <si>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</si>
  <si>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</si>
  <si>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</si>
  <si>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</si>
  <si>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</si>
  <si>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</si>
  <si>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</si>
  <si>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</si>
  <si>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</si>
  <si>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</si>
  <si>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</si>
  <si>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</si>
  <si>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</si>
  <si>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</si>
  <si>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</si>
  <si>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</si>
  <si>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</si>
  <si>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</si>
  <si>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</si>
  <si>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</si>
  <si>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</si>
  <si>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</si>
  <si>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</si>
  <si>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</si>
  <si>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</si>
  <si>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</si>
  <si>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</si>
  <si>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</si>
  <si>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</si>
  <si>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</si>
  <si>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</si>
  <si>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</si>
  <si>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</si>
  <si>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</si>
  <si>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</si>
  <si>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</si>
  <si>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</si>
  <si>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</si>
  <si>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</si>
  <si>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</si>
  <si>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</si>
  <si>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</si>
  <si>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</si>
  <si>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</si>
  <si>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</si>
  <si>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</si>
  <si>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</si>
  <si>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</si>
  <si>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</si>
  <si>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</si>
  <si>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</si>
  <si>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</si>
  <si>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</si>
  <si>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</si>
  <si>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</si>
  <si>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</si>
  <si>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</si>
  <si>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</si>
  <si>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</si>
  <si>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</si>
  <si>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</si>
  <si>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</si>
  <si>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</si>
  <si>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</si>
  <si>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</si>
  <si>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</si>
  <si>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</si>
  <si>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</si>
  <si>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</si>
  <si>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</si>
  <si>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</si>
  <si>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</si>
  <si>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</si>
  <si>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</si>
  <si>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</si>
  <si>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</si>
  <si>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</si>
  <si>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</si>
  <si>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</si>
  <si>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</si>
  <si>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</si>
  <si>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</si>
  <si>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</si>
  <si>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</si>
  <si>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</si>
  <si>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</si>
  <si>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</si>
  <si>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</si>
  <si>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</si>
  <si>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</si>
  <si>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</si>
  <si>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</si>
  <si>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</si>
  <si>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</si>
  <si>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</si>
  <si>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</si>
  <si>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</si>
  <si>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</si>
  <si>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</si>
  <si>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</si>
  <si>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</si>
  <si>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</si>
  <si>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</si>
  <si>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</si>
  <si>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</si>
  <si>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</si>
  <si>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</si>
  <si>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</si>
  <si>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</si>
  <si>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</si>
  <si>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</si>
  <si>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</si>
  <si>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</si>
  <si>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</si>
  <si>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</si>
  <si>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</si>
  <si>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</si>
  <si>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</si>
  <si>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</si>
  <si>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</si>
  <si>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</si>
  <si>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</si>
  <si>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</si>
  <si>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</si>
  <si>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</si>
  <si>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</si>
  <si>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</si>
  <si>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</si>
  <si>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</si>
  <si>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</si>
  <si>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</si>
  <si>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</si>
  <si>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</si>
  <si>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</si>
  <si>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</si>
  <si>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</si>
  <si>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</si>
  <si>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</si>
  <si>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</si>
  <si>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</si>
  <si>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</si>
  <si>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</si>
  <si>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</si>
  <si>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</si>
  <si>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</si>
  <si>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</si>
  <si>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</si>
  <si>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</si>
  <si>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</si>
  <si>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</si>
  <si>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</si>
  <si>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</si>
  <si>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</si>
  <si>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</si>
  <si>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</si>
  <si>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</si>
  <si>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</si>
  <si>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</si>
  <si>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</si>
  <si>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</si>
  <si>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</si>
  <si>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</si>
  <si>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</si>
  <si>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</si>
  <si>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</si>
  <si>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</si>
  <si>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</si>
  <si>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</si>
  <si>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</si>
  <si>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</si>
  <si>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</si>
  <si>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</si>
  <si>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</si>
  <si>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</si>
  <si>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</si>
  <si>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</si>
  <si>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</si>
  <si>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</si>
  <si>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</si>
  <si>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</si>
  <si>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</si>
  <si>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</si>
  <si>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</si>
  <si>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</si>
  <si>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</si>
  <si>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</si>
  <si>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</si>
  <si>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</si>
  <si>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</si>
  <si>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</si>
  <si>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</si>
  <si>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</si>
  <si>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</si>
  <si>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</si>
  <si>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</si>
  <si>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</si>
  <si>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</si>
  <si>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</si>
  <si>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</si>
  <si>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</si>
  <si>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</si>
  <si>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</si>
  <si>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</si>
  <si>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</si>
  <si>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</si>
  <si>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</si>
  <si>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</si>
  <si>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</si>
  <si>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</si>
  <si>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</si>
  <si>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</si>
  <si>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</si>
  <si>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</si>
  <si>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</si>
  <si>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</si>
  <si>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</si>
  <si>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</si>
  <si>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</si>
  <si>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</si>
  <si>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</si>
  <si>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</si>
  <si>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</si>
  <si>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</si>
  <si>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</si>
  <si>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</si>
  <si>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</si>
  <si>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</si>
  <si>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</si>
  <si>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</si>
  <si>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</si>
  <si>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</si>
  <si>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</si>
  <si>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</si>
  <si>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</si>
  <si>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</si>
  <si>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</si>
  <si>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</si>
  <si>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</si>
  <si>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</si>
  <si>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</si>
  <si>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</si>
  <si>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</si>
  <si>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</si>
  <si>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</si>
  <si>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</si>
  <si>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</si>
  <si>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</si>
  <si>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</si>
  <si>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</si>
  <si>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</si>
  <si>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</si>
  <si>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</si>
  <si>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</si>
  <si>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</si>
  <si>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</si>
  <si>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</si>
  <si>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</si>
  <si>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</si>
  <si>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</si>
  <si>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</si>
  <si>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</si>
  <si>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</si>
  <si>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</si>
  <si>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</si>
  <si>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</si>
  <si>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</si>
  <si>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</si>
  <si>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</si>
  <si>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</si>
  <si>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</si>
  <si>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</si>
  <si>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</si>
  <si>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</si>
  <si>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</si>
  <si>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</si>
  <si>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</si>
  <si>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</si>
  <si>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</si>
  <si>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</si>
  <si>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</si>
  <si>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</si>
  <si>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</si>
  <si>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</si>
  <si>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</si>
  <si>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</si>
  <si>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</si>
  <si>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</si>
  <si>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</si>
  <si>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</si>
  <si>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</si>
  <si>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</si>
  <si>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</si>
  <si>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</si>
  <si>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</si>
  <si>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</si>
  <si>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</si>
  <si>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</si>
  <si>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</si>
  <si>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</si>
  <si>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</si>
  <si>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</si>
  <si>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</si>
  <si>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</si>
  <si>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</si>
  <si>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</si>
  <si>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</si>
  <si>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</si>
  <si>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</si>
  <si>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</si>
  <si>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</si>
  <si>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</si>
  <si>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</si>
  <si>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</si>
  <si>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</si>
  <si>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</si>
  <si>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</si>
  <si>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</si>
  <si>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</si>
  <si>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</si>
  <si>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</si>
  <si>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</si>
  <si>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</si>
  <si>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</si>
  <si>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</si>
  <si>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</si>
  <si>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</si>
  <si>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</si>
  <si>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</si>
  <si>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</si>
  <si>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</si>
  <si>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</si>
  <si>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</si>
  <si>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</si>
  <si>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</si>
  <si>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</si>
  <si>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</si>
  <si>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</si>
  <si>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</si>
  <si>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</si>
  <si>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</si>
  <si>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</si>
  <si>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</si>
  <si>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</si>
  <si>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</si>
  <si>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</si>
  <si>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</si>
  <si>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</si>
  <si>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</si>
  <si>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</si>
  <si>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</si>
  <si>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</si>
  <si>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</si>
  <si>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</si>
  <si>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</si>
  <si>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</si>
  <si>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</si>
  <si>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</si>
  <si>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</si>
  <si>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</si>
  <si>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</si>
  <si>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</si>
  <si>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</si>
  <si>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</si>
  <si>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</si>
  <si>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</si>
  <si>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</si>
  <si>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</si>
  <si>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</si>
  <si>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</si>
  <si>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</si>
  <si>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</si>
  <si>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</si>
  <si>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</si>
  <si>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</si>
  <si>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</si>
  <si>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</si>
  <si>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</si>
  <si>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</si>
  <si>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</si>
  <si>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</si>
  <si>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</si>
  <si>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</si>
  <si>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</si>
  <si>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</si>
  <si>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</si>
  <si>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</si>
  <si>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</si>
  <si>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</si>
  <si>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</si>
  <si>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</si>
  <si>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</si>
  <si>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</si>
  <si>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</si>
  <si>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</si>
  <si>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</si>
  <si>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</si>
  <si>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</si>
  <si>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</si>
  <si>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</si>
  <si>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</si>
  <si>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</si>
  <si>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</si>
  <si>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</si>
  <si>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</si>
  <si>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</si>
  <si>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</si>
  <si>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</si>
  <si>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</si>
  <si>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</si>
  <si>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</si>
  <si>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</si>
  <si>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</si>
  <si>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</si>
  <si>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</si>
  <si>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</si>
  <si>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</si>
  <si>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</si>
  <si>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</si>
  <si>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</si>
  <si>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</si>
  <si>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</si>
  <si>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</si>
  <si>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</si>
  <si>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</si>
  <si>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</si>
  <si>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</si>
  <si>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</si>
  <si>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</si>
  <si>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</si>
  <si>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</si>
  <si>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</si>
  <si>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</si>
  <si>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</si>
  <si>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</si>
  <si>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</si>
  <si>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</si>
  <si>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</si>
  <si>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</si>
  <si>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</si>
  <si>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</si>
  <si>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</si>
  <si>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</si>
  <si>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</si>
  <si>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</si>
  <si>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</si>
  <si>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</si>
  <si>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</si>
  <si>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</si>
  <si>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</si>
  <si>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</si>
  <si>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</si>
  <si>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</si>
  <si>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</si>
  <si>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</si>
  <si>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</si>
  <si>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</si>
  <si>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</si>
  <si>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</si>
  <si>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</si>
  <si>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</si>
  <si>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</si>
  <si>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</si>
  <si>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</si>
  <si>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</si>
  <si>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</si>
  <si>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</si>
  <si>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</si>
  <si>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</si>
  <si>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</si>
  <si>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</si>
  <si>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</si>
  <si>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</si>
  <si>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</si>
  <si>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</si>
  <si>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</si>
  <si>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</si>
  <si>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</si>
  <si>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</si>
  <si>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</si>
  <si>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</si>
  <si>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</si>
  <si>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</si>
  <si>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</si>
  <si>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</si>
  <si>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</si>
  <si>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</si>
  <si>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</si>
  <si>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</si>
  <si>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</si>
  <si>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</si>
  <si>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</si>
  <si>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</si>
  <si>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</si>
  <si>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</si>
  <si>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</si>
  <si>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</si>
  <si>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</si>
  <si>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</si>
  <si>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</si>
  <si>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</si>
  <si>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</si>
  <si>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</si>
  <si>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</si>
  <si>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</si>
  <si>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</si>
  <si>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</si>
  <si>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</si>
  <si>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</si>
  <si>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</si>
  <si>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</si>
  <si>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</si>
  <si>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</si>
  <si>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</si>
  <si>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</si>
  <si>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</si>
  <si>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</si>
  <si>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</si>
  <si>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</si>
  <si>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</si>
  <si>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</si>
  <si>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</si>
  <si>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</si>
  <si>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</si>
  <si>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</si>
  <si>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</si>
  <si>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</si>
  <si>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</si>
  <si>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</si>
  <si>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</si>
  <si>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</si>
  <si>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</si>
  <si>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</si>
  <si>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</si>
  <si>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</si>
  <si>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</si>
  <si>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</si>
  <si>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</si>
  <si>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</si>
  <si>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</si>
  <si>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</si>
  <si>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</si>
  <si>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</si>
  <si>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</si>
  <si>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</si>
  <si>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</si>
  <si>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</si>
  <si>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</si>
  <si>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</si>
  <si>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</si>
  <si>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</si>
  <si>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</si>
  <si>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</si>
  <si>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</si>
  <si>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</si>
  <si>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</si>
  <si>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</si>
  <si>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</si>
  <si>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</si>
  <si>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</si>
  <si>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</si>
  <si>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</si>
  <si>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</si>
  <si>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</si>
  <si>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</si>
  <si>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</si>
  <si>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</si>
  <si>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</si>
  <si>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</si>
  <si>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</si>
  <si>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</si>
  <si>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</si>
  <si>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</si>
  <si>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</si>
  <si>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</si>
  <si>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</si>
  <si>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</si>
  <si>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</si>
  <si>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</si>
  <si>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</si>
  <si>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</si>
  <si>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</si>
  <si>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</si>
  <si>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</si>
  <si>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</si>
  <si>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</si>
  <si>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</si>
  <si>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</si>
  <si>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</si>
  <si>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</si>
  <si>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</si>
  <si>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</si>
  <si>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</si>
  <si>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</si>
  <si>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</si>
  <si>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</si>
  <si>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</si>
  <si>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</si>
  <si>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</si>
  <si>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</si>
  <si>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</si>
  <si>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</si>
  <si>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</si>
  <si>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</si>
  <si>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</si>
  <si>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</si>
  <si>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</si>
  <si>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</si>
  <si>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</si>
  <si>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</si>
  <si>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</si>
  <si>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</si>
  <si>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</si>
  <si>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</si>
  <si>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</si>
  <si>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</si>
  <si>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</si>
  <si>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</si>
  <si>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</si>
  <si>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</si>
  <si>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</si>
  <si>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</si>
  <si>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</si>
  <si>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</si>
  <si>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</si>
  <si>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</si>
  <si>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</si>
  <si>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</si>
  <si>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</si>
  <si>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</si>
  <si>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</si>
  <si>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</si>
  <si>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</si>
  <si>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</si>
  <si>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</si>
  <si>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</si>
  <si>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</si>
  <si>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</si>
  <si>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</si>
  <si>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</si>
  <si>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</si>
  <si>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</si>
  <si>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</si>
  <si>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</si>
  <si>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</si>
  <si>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</si>
  <si>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</si>
  <si>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</si>
  <si>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</si>
  <si>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</si>
  <si>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</si>
  <si>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</si>
  <si>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</si>
  <si>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</si>
  <si>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</si>
  <si>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</si>
  <si>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</si>
  <si>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</si>
  <si>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</si>
  <si>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</si>
  <si>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</si>
  <si>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</si>
  <si>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</si>
  <si>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</si>
  <si>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</si>
  <si>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</si>
  <si>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</si>
  <si>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</si>
  <si>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</si>
  <si>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</si>
  <si>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</si>
  <si>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</si>
  <si>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</si>
  <si>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</si>
  <si>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</si>
  <si>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</si>
  <si>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</si>
  <si>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</si>
  <si>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</si>
  <si>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</si>
  <si>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</si>
  <si>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</si>
  <si>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</si>
  <si>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</si>
  <si>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</si>
  <si>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</si>
  <si>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</si>
  <si>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</si>
  <si>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</si>
  <si>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</si>
  <si>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</si>
  <si>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</si>
  <si>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</si>
  <si>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</si>
  <si>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</si>
  <si>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</si>
  <si>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</si>
  <si>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</si>
  <si>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</si>
  <si>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</si>
  <si>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</si>
  <si>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</si>
  <si>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</si>
  <si>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</si>
  <si>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</si>
  <si>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</si>
  <si>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</si>
  <si>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</si>
  <si>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</si>
  <si>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</si>
  <si>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</si>
  <si>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</si>
  <si>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</si>
  <si>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</si>
  <si>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</si>
  <si>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</si>
  <si>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</si>
  <si>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</si>
  <si>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</si>
  <si>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</si>
  <si>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</si>
  <si>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</si>
  <si>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</si>
  <si>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</si>
  <si>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</si>
  <si>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</si>
  <si>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</si>
  <si>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</si>
  <si>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</si>
  <si>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</si>
  <si>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</si>
  <si>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</si>
  <si>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</si>
  <si>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</si>
  <si>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</si>
  <si>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</si>
  <si>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</si>
  <si>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</si>
  <si>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</si>
  <si>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</si>
  <si>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</si>
  <si>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</si>
  <si>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</si>
  <si>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</si>
  <si>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</si>
  <si>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</si>
  <si>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</si>
  <si>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</si>
  <si>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</si>
  <si>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</si>
  <si>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</si>
  <si>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</si>
  <si>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</si>
  <si>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</si>
  <si>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</si>
  <si>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</si>
  <si>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</si>
  <si>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</si>
  <si>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</si>
  <si>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</si>
  <si>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</si>
  <si>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</si>
  <si>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</si>
  <si>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</si>
  <si>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</si>
  <si>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</si>
  <si>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</si>
  <si>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</si>
  <si>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</si>
  <si>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</si>
  <si>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</si>
  <si>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</si>
  <si>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</si>
  <si>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</si>
  <si>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</si>
  <si>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</si>
  <si>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</si>
  <si>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</si>
  <si>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</si>
  <si>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</si>
  <si>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</si>
  <si>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</si>
  <si>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</si>
  <si>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</si>
  <si>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</si>
  <si>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</si>
  <si>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</si>
  <si>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</si>
  <si>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</si>
  <si>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</si>
  <si>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</si>
  <si>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</si>
  <si>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</si>
  <si>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</si>
  <si>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</si>
  <si>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</si>
  <si>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</si>
  <si>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</si>
  <si>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</si>
  <si>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</si>
  <si>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</si>
  <si>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</si>
  <si>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</si>
  <si>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</si>
  <si>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</si>
  <si>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</si>
  <si>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</si>
  <si>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</si>
  <si>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</si>
  <si>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</si>
  <si>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</si>
  <si>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</si>
  <si>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</si>
  <si>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</si>
  <si>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</si>
  <si>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</si>
  <si>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</si>
  <si>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</si>
  <si>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</si>
  <si>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</si>
  <si>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</si>
  <si>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</si>
  <si>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</si>
  <si>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</si>
  <si>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</si>
  <si>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</si>
  <si>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</si>
  <si>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</si>
  <si>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</si>
  <si>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</si>
  <si>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</si>
  <si>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</si>
  <si>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</si>
  <si>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</si>
  <si>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</si>
  <si>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</si>
  <si>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</si>
  <si>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</si>
  <si>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</si>
  <si>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</si>
  <si>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</si>
  <si>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</si>
  <si>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</si>
  <si>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</si>
  <si>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</si>
  <si>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</si>
  <si>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</si>
  <si>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</si>
  <si>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</si>
  <si>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</si>
  <si>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</si>
  <si>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</si>
  <si>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</si>
  <si>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</si>
  <si>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</si>
  <si>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</si>
  <si>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</si>
  <si>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</si>
  <si>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</si>
  <si>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</si>
  <si>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</si>
  <si>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</si>
  <si>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</si>
  <si>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</si>
  <si>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</si>
  <si>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</si>
  <si>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</si>
  <si>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</si>
  <si>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</si>
  <si>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</si>
  <si>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</si>
  <si>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</si>
  <si>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</si>
  <si>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</si>
  <si>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</si>
  <si>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</si>
  <si>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</si>
  <si>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</si>
  <si>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</si>
  <si>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</si>
  <si>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</si>
  <si>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</si>
  <si>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</si>
  <si>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</si>
  <si>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</si>
  <si>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</si>
  <si>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</si>
  <si>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</si>
  <si>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</si>
  <si>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</si>
  <si>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</si>
  <si>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</si>
  <si>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</si>
  <si>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</si>
  <si>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</si>
  <si>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</si>
  <si>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</si>
  <si>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</si>
  <si>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</si>
  <si>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</si>
  <si>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</si>
  <si>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</si>
  <si>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</si>
  <si>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</si>
  <si>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</si>
  <si>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</si>
  <si>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</si>
  <si>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</si>
  <si>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</si>
  <si>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</si>
  <si>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</si>
  <si>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</si>
  <si>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</si>
  <si>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</si>
  <si>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</si>
  <si>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</si>
  <si>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</si>
  <si>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</si>
  <si>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</si>
  <si>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</si>
  <si>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</si>
  <si>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</si>
  <si>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</si>
  <si>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</si>
  <si>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</si>
  <si>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</si>
  <si>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</si>
  <si>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</si>
  <si>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</si>
  <si>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</si>
  <si>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</si>
  <si>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</si>
  <si>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</si>
  <si>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</si>
  <si>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</si>
  <si>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</si>
  <si>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</si>
  <si>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</si>
  <si>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</si>
  <si>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</si>
  <si>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</si>
  <si>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</si>
  <si>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</si>
  <si>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</si>
  <si>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</si>
  <si>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</si>
  <si>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</si>
  <si>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</si>
  <si>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</si>
  <si>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</si>
  <si>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</si>
  <si>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</si>
  <si>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</si>
  <si>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</si>
  <si>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</si>
  <si>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</si>
  <si>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</si>
  <si>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</si>
  <si>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</si>
  <si>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</si>
  <si>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</si>
  <si>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</si>
  <si>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</si>
  <si>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</si>
  <si>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</si>
  <si>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</si>
  <si>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</si>
  <si>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</si>
  <si>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</si>
  <si>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</si>
  <si>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</si>
  <si>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</si>
  <si>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</si>
  <si>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</si>
  <si>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</si>
  <si>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</si>
  <si>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</si>
  <si>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</si>
  <si>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</si>
  <si>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</si>
  <si>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</si>
  <si>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</si>
  <si>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</si>
  <si>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</si>
  <si>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</si>
  <si>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</si>
  <si>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</si>
  <si>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</si>
  <si>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</si>
  <si>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</si>
  <si>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</si>
  <si>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</si>
  <si>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</si>
  <si>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</si>
  <si>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</si>
  <si>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</si>
  <si>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</si>
  <si>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</si>
  <si>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</si>
  <si>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</si>
  <si>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</si>
  <si>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</si>
  <si>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</si>
  <si>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</si>
  <si>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</si>
  <si>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</si>
  <si>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</si>
  <si>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</si>
  <si>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</si>
  <si>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</si>
  <si>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</si>
  <si>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</si>
  <si>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</si>
  <si>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</si>
  <si>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</si>
  <si>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</si>
  <si>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</si>
  <si>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</si>
  <si>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</si>
  <si>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</si>
  <si>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</si>
  <si>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</si>
  <si>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</si>
  <si>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</si>
  <si>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</si>
  <si>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</si>
  <si>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</si>
  <si>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</si>
  <si>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</si>
  <si>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</si>
  <si>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</si>
  <si>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</si>
  <si>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</si>
  <si>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</si>
  <si>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</si>
  <si>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</si>
  <si>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</si>
  <si>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</si>
  <si>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</si>
  <si>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</si>
  <si>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</si>
  <si>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</si>
  <si>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</si>
  <si>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</si>
  <si>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</si>
  <si>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</si>
  <si>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</si>
  <si>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</si>
  <si>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</si>
  <si>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</si>
  <si>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</si>
  <si>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</si>
  <si>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</si>
  <si>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</si>
  <si>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</si>
  <si>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</si>
  <si>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</si>
  <si>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</si>
  <si>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</si>
  <si>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</si>
  <si>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</si>
  <si>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</si>
  <si>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</si>
  <si>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</si>
  <si>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</si>
  <si>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</si>
  <si>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</si>
  <si>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</si>
  <si>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</si>
  <si>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</si>
  <si>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</si>
  <si>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</si>
  <si>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</si>
  <si>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</si>
  <si>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</si>
  <si>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</si>
  <si>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</si>
  <si>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</si>
  <si>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</si>
  <si>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</si>
  <si>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</si>
  <si>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</si>
  <si>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</si>
  <si>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</si>
  <si>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</si>
  <si>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</si>
  <si>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</si>
  <si>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</si>
  <si>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</si>
  <si>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</si>
  <si>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</si>
  <si>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</si>
  <si>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</si>
  <si>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</si>
  <si>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</si>
  <si>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</si>
  <si>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</si>
  <si>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</si>
  <si>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</si>
  <si>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</si>
  <si>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</si>
  <si>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</si>
  <si>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</si>
  <si>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</si>
  <si>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</si>
  <si>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</si>
  <si>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</si>
  <si>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</si>
  <si>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</si>
  <si>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</si>
  <si>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</si>
  <si>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</si>
  <si>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</si>
  <si>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</si>
  <si>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</si>
  <si>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</si>
  <si>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</si>
  <si>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</si>
  <si>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</si>
  <si>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</si>
  <si>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</si>
  <si>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</si>
  <si>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</si>
  <si>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</si>
  <si>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</si>
  <si>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</si>
  <si>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</si>
  <si>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</si>
  <si>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</si>
  <si>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</si>
  <si>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</si>
  <si>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</si>
  <si>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</si>
  <si>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</si>
  <si>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</si>
  <si>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</si>
  <si>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</si>
  <si>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</si>
  <si>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</si>
  <si>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</si>
  <si>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</si>
  <si>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</si>
  <si>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</si>
  <si>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</si>
  <si>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</si>
  <si>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</si>
  <si>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</si>
  <si>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</si>
  <si>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</si>
  <si>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</si>
  <si>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</si>
  <si>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</si>
  <si>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</si>
  <si>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</si>
  <si>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</si>
  <si>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</si>
  <si>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</si>
  <si>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</si>
  <si>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</si>
  <si>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</si>
  <si>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</si>
  <si>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</si>
  <si>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</si>
  <si>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</si>
  <si>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</si>
  <si>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</si>
  <si>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</si>
  <si>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</si>
  <si>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</si>
  <si>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</si>
  <si>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</si>
  <si>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</si>
  <si>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</si>
  <si>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</si>
  <si>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</si>
  <si>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</si>
  <si>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</si>
  <si>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</si>
  <si>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</si>
  <si>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</si>
  <si>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</si>
  <si>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</si>
  <si>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</si>
  <si>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</si>
  <si>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</si>
  <si>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</si>
  <si>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</si>
  <si>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</si>
  <si>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</si>
  <si>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</si>
  <si>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</si>
  <si>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</si>
  <si>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</si>
  <si>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</si>
  <si>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</si>
  <si>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</si>
  <si>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</si>
  <si>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</si>
  <si>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</si>
  <si>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</si>
  <si>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</si>
  <si>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</si>
  <si>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</si>
  <si>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</si>
  <si>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</si>
  <si>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</si>
  <si>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</si>
  <si>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</si>
  <si>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</si>
  <si>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</si>
  <si>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</si>
  <si>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</si>
  <si>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</si>
  <si>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</si>
  <si>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</si>
  <si>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</si>
  <si>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</si>
  <si>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</si>
  <si>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</si>
  <si>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</si>
  <si>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</si>
  <si>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</si>
  <si>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</si>
  <si>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</si>
  <si>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</si>
  <si>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</si>
  <si>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</si>
  <si>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</si>
  <si>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</si>
  <si>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</si>
  <si>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</si>
  <si>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</si>
  <si>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</si>
  <si>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</si>
  <si>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</si>
  <si>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</si>
  <si>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</si>
  <si>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</si>
  <si>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</si>
  <si>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</si>
  <si>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</si>
  <si>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</si>
  <si>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</si>
  <si>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</si>
  <si>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</si>
  <si>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</si>
  <si>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</si>
  <si>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</si>
  <si>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</si>
  <si>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</si>
  <si>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</si>
  <si>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</si>
  <si>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</si>
  <si>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</si>
  <si>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</si>
  <si>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</si>
  <si>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</si>
  <si>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</si>
  <si>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</si>
  <si>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</si>
  <si>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</si>
  <si>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</si>
  <si>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</si>
  <si>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</si>
  <si>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</si>
  <si>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</si>
  <si>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</si>
  <si>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</si>
  <si>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</si>
  <si>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</si>
  <si>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</si>
  <si>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</si>
  <si>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</si>
  <si>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</si>
  <si>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</si>
  <si>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</si>
  <si>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</si>
  <si>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</si>
  <si>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</si>
  <si>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</si>
  <si>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</si>
  <si>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</si>
  <si>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</si>
  <si>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</si>
  <si>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</si>
  <si>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</si>
  <si>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</si>
  <si>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</si>
  <si>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</si>
  <si>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</si>
  <si>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</si>
  <si>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</si>
  <si>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</si>
  <si>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</si>
  <si>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</si>
  <si>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</si>
  <si>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</si>
  <si>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</si>
  <si>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</si>
  <si>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</si>
  <si>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</si>
  <si>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</si>
  <si>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</si>
  <si>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</si>
  <si>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</si>
  <si>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</si>
  <si>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</si>
  <si>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</si>
  <si>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</si>
  <si>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</si>
  <si>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</si>
  <si>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</si>
  <si>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</si>
  <si>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</si>
  <si>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</si>
  <si>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</si>
  <si>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</si>
  <si>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</si>
  <si>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</si>
  <si>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</si>
  <si>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</si>
  <si>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</si>
  <si>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</si>
  <si>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</si>
  <si>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</si>
  <si>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</si>
  <si>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</si>
  <si>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</si>
  <si>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</si>
  <si>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</si>
  <si>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</si>
  <si>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</si>
  <si>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</si>
  <si>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</si>
  <si>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</si>
  <si>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</si>
  <si>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</si>
  <si>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</si>
  <si>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</si>
  <si>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</si>
  <si>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</si>
  <si>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</si>
  <si>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</si>
  <si>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</si>
  <si>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</si>
  <si>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</si>
  <si>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</si>
  <si>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</si>
  <si>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</si>
  <si>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</si>
  <si>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</si>
  <si>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</si>
  <si>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</si>
  <si>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</si>
  <si>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</si>
  <si>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</si>
  <si>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</si>
  <si>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</si>
  <si>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</si>
  <si>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</si>
  <si>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</si>
  <si>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</si>
  <si>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</si>
  <si>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</si>
  <si>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</si>
  <si>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</si>
  <si>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</si>
  <si>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</si>
  <si>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</si>
  <si>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</si>
  <si>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</si>
  <si>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</si>
  <si>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</si>
  <si>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</si>
  <si>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</si>
  <si>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</si>
  <si>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</si>
  <si>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</si>
  <si>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</si>
  <si>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</si>
  <si>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</si>
  <si>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</si>
  <si>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</si>
  <si>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</si>
  <si>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</si>
  <si>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</si>
  <si>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</si>
  <si>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</si>
  <si>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</si>
  <si>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</si>
  <si>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</si>
  <si>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</si>
  <si>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</si>
  <si>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</si>
  <si>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</si>
  <si>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</si>
  <si>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</si>
  <si>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</si>
  <si>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</si>
  <si>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</si>
  <si>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</si>
  <si>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</si>
  <si>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</si>
  <si>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</si>
  <si>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</si>
  <si>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</si>
  <si>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</si>
  <si>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</si>
  <si>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</si>
  <si>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</si>
  <si>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</si>
  <si>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</si>
  <si>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</si>
  <si>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</si>
  <si>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</si>
  <si>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</si>
  <si>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</si>
  <si>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</si>
  <si>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</si>
  <si>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</si>
  <si>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</si>
  <si>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</si>
  <si>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</si>
  <si>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</si>
  <si>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</si>
  <si>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</si>
  <si>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</si>
  <si>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</si>
  <si>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</si>
  <si>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</si>
  <si>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</si>
  <si>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</si>
  <si>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</si>
  <si>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</si>
  <si>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</si>
  <si>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</si>
  <si>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</si>
  <si>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</si>
  <si>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</si>
  <si>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</si>
  <si>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</si>
  <si>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</si>
  <si>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</si>
  <si>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</si>
  <si>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</si>
  <si>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</si>
  <si>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</si>
  <si>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</si>
  <si>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</si>
  <si>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</si>
  <si>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</si>
  <si>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</si>
  <si>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</si>
  <si>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</si>
  <si>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</si>
  <si>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</si>
  <si>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</si>
  <si>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</si>
  <si>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</si>
  <si>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</si>
  <si>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</si>
  <si>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</si>
  <si>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</si>
  <si>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</si>
  <si>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</si>
  <si>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</si>
  <si>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</si>
  <si>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</si>
  <si>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</si>
  <si>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</si>
  <si>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</si>
  <si>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</si>
  <si>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</si>
  <si>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</si>
  <si>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</si>
  <si>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</si>
  <si>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</si>
  <si>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</si>
  <si>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</si>
  <si>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</si>
  <si>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</si>
  <si>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</si>
  <si>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</si>
  <si>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</si>
  <si>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</si>
  <si>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</si>
  <si>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</si>
  <si>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</si>
  <si>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</si>
  <si>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</si>
  <si>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</si>
  <si>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</si>
  <si>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</si>
  <si>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</si>
  <si>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</si>
  <si>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</si>
  <si>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</si>
  <si>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</si>
  <si>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</si>
  <si>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</si>
  <si>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</si>
  <si>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</si>
  <si>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</si>
  <si>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</si>
  <si>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</si>
  <si>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</si>
  <si>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</si>
  <si>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</si>
  <si>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</si>
  <si>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</si>
  <si>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</si>
  <si>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</si>
  <si>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</si>
  <si>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</si>
  <si>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</si>
  <si>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</si>
  <si>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</si>
  <si>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</si>
  <si>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</si>
  <si>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</si>
  <si>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</si>
  <si>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</si>
  <si>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</si>
  <si>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</si>
  <si>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</si>
  <si>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</si>
  <si>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</si>
  <si>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</si>
  <si>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</si>
  <si>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</si>
  <si>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</si>
  <si>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</si>
  <si>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</si>
  <si>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</si>
  <si>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</si>
  <si>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</si>
  <si>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</si>
  <si>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</si>
  <si>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</si>
  <si>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</si>
  <si>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</si>
  <si>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</si>
  <si>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</si>
  <si>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</si>
  <si>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</si>
  <si>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</si>
  <si>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</si>
  <si>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</si>
  <si>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</si>
  <si>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</si>
  <si>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</si>
  <si>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</si>
  <si>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</si>
  <si>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</si>
  <si>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</si>
  <si>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</si>
  <si>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</si>
  <si>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</si>
  <si>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</si>
  <si>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</si>
  <si>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</si>
  <si>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</si>
  <si>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</si>
  <si>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</si>
  <si>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</si>
  <si>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</si>
  <si>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</si>
  <si>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</si>
  <si>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</si>
  <si>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</si>
  <si>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</si>
  <si>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</si>
  <si>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</si>
  <si>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</si>
  <si>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</si>
  <si>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</si>
  <si>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</si>
  <si>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</si>
  <si>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</si>
  <si>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</si>
  <si>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</si>
  <si>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</si>
  <si>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</si>
  <si>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</si>
  <si>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</si>
  <si>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</si>
  <si>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</si>
  <si>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</si>
  <si>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</si>
  <si>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</si>
  <si>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</si>
  <si>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</si>
  <si>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</si>
  <si>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</si>
  <si>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</si>
  <si>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</si>
  <si>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</si>
  <si>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</si>
  <si>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</si>
  <si>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</si>
  <si>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</si>
  <si>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</si>
  <si>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</si>
  <si>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</si>
  <si>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</si>
  <si>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</si>
  <si>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</si>
  <si>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</si>
  <si>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</si>
  <si>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</si>
  <si>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</si>
  <si>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</si>
  <si>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</si>
  <si>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</si>
  <si>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</si>
  <si>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</si>
  <si>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</si>
  <si>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</si>
  <si>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</si>
  <si>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</si>
  <si>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</si>
  <si>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</si>
  <si>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</si>
  <si>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</si>
  <si>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</si>
  <si>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</si>
  <si>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</si>
  <si>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</si>
  <si>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</si>
  <si>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</si>
  <si>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</si>
  <si>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</si>
  <si>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</si>
  <si>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</si>
  <si>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</si>
  <si>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</si>
  <si>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</si>
  <si>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</si>
  <si>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</si>
  <si>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</si>
  <si>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</si>
  <si>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</si>
  <si>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</si>
  <si>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</si>
  <si>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</si>
  <si>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</si>
  <si>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</si>
  <si>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</si>
  <si>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</si>
  <si>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</si>
  <si>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</si>
  <si>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</si>
  <si>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</si>
  <si>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</si>
  <si>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</si>
  <si>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</si>
  <si>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</si>
  <si>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</si>
  <si>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</si>
  <si>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</si>
  <si>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</si>
  <si>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</si>
  <si>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</si>
  <si>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</si>
  <si>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</si>
  <si>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</si>
  <si>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</si>
  <si>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</si>
  <si>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</si>
  <si>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</si>
  <si>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</si>
  <si>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</si>
  <si>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</si>
  <si>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</si>
  <si>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</si>
  <si>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</si>
  <si>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</si>
  <si>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</si>
  <si>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</si>
  <si>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</si>
  <si>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</si>
  <si>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</si>
  <si>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</si>
  <si>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</si>
  <si>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</si>
  <si>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</si>
  <si>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</si>
  <si>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</si>
  <si>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</si>
  <si>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</si>
  <si>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</si>
  <si>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</si>
  <si>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</si>
  <si>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</si>
  <si>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</si>
  <si>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</si>
  <si>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</si>
  <si>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</si>
  <si>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</si>
  <si>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</si>
  <si>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</si>
  <si>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</si>
  <si>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</si>
  <si>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</si>
  <si>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</si>
  <si>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</si>
  <si>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</si>
  <si>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</si>
  <si>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</si>
  <si>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</si>
  <si>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</si>
  <si>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</si>
  <si>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</si>
  <si>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</si>
  <si>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</si>
  <si>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</si>
  <si>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</si>
  <si>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</si>
  <si>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</si>
  <si>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</si>
  <si>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</si>
  <si>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</si>
  <si>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</si>
  <si>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</si>
  <si>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</si>
  <si>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</si>
  <si>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</si>
  <si>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</si>
  <si>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</si>
  <si>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</si>
  <si>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</si>
  <si>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</si>
  <si>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</si>
  <si>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</si>
  <si>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</si>
  <si>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</si>
  <si>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</si>
  <si>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</si>
  <si>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</si>
  <si>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</si>
  <si>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</si>
  <si>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</si>
  <si>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</si>
  <si>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</si>
  <si>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</si>
  <si>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</si>
  <si>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</si>
  <si>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</si>
  <si>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</si>
  <si>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</si>
  <si>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</si>
  <si>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</si>
  <si>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</si>
  <si>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</si>
  <si>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</si>
  <si>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</si>
  <si>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</si>
  <si>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</si>
  <si>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</si>
  <si>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</si>
  <si>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</si>
  <si>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</si>
  <si>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</si>
  <si>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</si>
  <si>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</si>
  <si>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</si>
  <si>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</si>
  <si>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</si>
  <si>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</si>
  <si>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</si>
  <si>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</si>
  <si>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</si>
  <si>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</si>
  <si>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</si>
  <si>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</si>
  <si>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</si>
  <si>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</si>
  <si>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</si>
  <si>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</si>
  <si>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</si>
  <si>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</si>
  <si>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</si>
  <si>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</si>
  <si>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</si>
  <si>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</si>
  <si>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</si>
  <si>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</si>
  <si>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</si>
  <si>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</si>
  <si>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</si>
  <si>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</si>
  <si>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</si>
  <si>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</si>
  <si>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</si>
  <si>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</si>
  <si>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</si>
  <si>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</si>
  <si>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</si>
  <si>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</si>
  <si>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</si>
  <si>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</si>
  <si>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</si>
  <si>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</si>
  <si>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</si>
  <si>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</si>
  <si>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</si>
  <si>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</si>
  <si>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</si>
  <si>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</si>
  <si>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</si>
  <si>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</si>
  <si>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</si>
  <si>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</si>
  <si>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</si>
  <si>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</si>
  <si>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</si>
  <si>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</si>
  <si>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</si>
  <si>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</si>
  <si>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</si>
  <si>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</si>
  <si>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</si>
  <si>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</si>
  <si>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</si>
  <si>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</si>
  <si>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</si>
  <si>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</si>
  <si>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</si>
  <si>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</si>
  <si>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</si>
  <si>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</si>
  <si>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</si>
  <si>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</si>
  <si>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</si>
  <si>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</si>
  <si>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</si>
  <si>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</si>
  <si>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</si>
  <si>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</si>
  <si>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</si>
  <si>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</si>
  <si>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</si>
  <si>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</si>
  <si>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</si>
  <si>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</si>
  <si>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</si>
  <si>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</si>
  <si>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</si>
  <si>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</si>
  <si>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</si>
  <si>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</si>
  <si>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</si>
  <si>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</si>
  <si>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</si>
  <si>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</si>
  <si>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</si>
  <si>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</si>
  <si>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</si>
  <si>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</si>
  <si>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</si>
  <si>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</si>
  <si>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</si>
  <si>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</si>
  <si>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</si>
  <si>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</si>
  <si>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</si>
  <si>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</si>
  <si>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</si>
  <si>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</si>
  <si>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</si>
  <si>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</si>
  <si>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</si>
  <si>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</si>
  <si>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</si>
  <si>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</si>
  <si>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</si>
  <si>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</si>
  <si>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</si>
  <si>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</si>
  <si>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</si>
  <si>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</si>
  <si>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</si>
  <si>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</si>
  <si>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</si>
  <si>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</si>
  <si>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</si>
  <si>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</si>
  <si>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</si>
  <si>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</si>
  <si>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</si>
  <si>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</si>
  <si>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</si>
  <si>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</si>
  <si>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</si>
  <si>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</si>
  <si>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</si>
  <si>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</si>
  <si>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</si>
  <si>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</si>
  <si>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</si>
  <si>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</si>
  <si>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</si>
  <si>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</si>
  <si>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</si>
  <si>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</si>
  <si>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</si>
  <si>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</si>
  <si>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</si>
  <si>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</si>
  <si>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</si>
  <si>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</si>
  <si>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</si>
  <si>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</si>
  <si>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</si>
  <si>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</si>
  <si>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</si>
  <si>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</si>
  <si>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</si>
  <si>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</si>
  <si>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</si>
  <si>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</si>
  <si>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</si>
  <si>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</si>
  <si>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</si>
  <si>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</si>
  <si>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</si>
  <si>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</si>
  <si>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</si>
  <si>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</si>
  <si>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</si>
  <si>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</si>
  <si>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</si>
  <si>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</si>
  <si>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</si>
  <si>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</si>
  <si>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</si>
  <si>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</si>
  <si>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</si>
  <si>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</si>
  <si>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</si>
  <si>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</si>
  <si>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</si>
  <si>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</si>
  <si>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</si>
  <si>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</si>
  <si>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</si>
  <si>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</si>
  <si>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</si>
  <si>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</si>
  <si>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</si>
  <si>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</si>
  <si>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</si>
  <si>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</si>
  <si>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</si>
  <si>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</si>
  <si>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</si>
  <si>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</si>
  <si>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</si>
  <si>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</si>
  <si>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</si>
  <si>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</si>
  <si>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</si>
  <si>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</si>
  <si>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</si>
  <si>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</si>
  <si>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</si>
  <si>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</si>
  <si>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</si>
  <si>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</si>
  <si>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</si>
  <si>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</si>
  <si>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</si>
  <si>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</si>
  <si>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</si>
  <si>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</si>
  <si>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</si>
  <si>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</si>
  <si>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</si>
  <si>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</si>
  <si>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</si>
  <si>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</si>
  <si>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</si>
  <si>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</si>
  <si>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</si>
  <si>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</si>
  <si>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</si>
  <si>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</si>
  <si>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</si>
  <si>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</si>
  <si>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</si>
  <si>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</si>
  <si>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</si>
  <si>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</si>
  <si>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</si>
  <si>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</si>
  <si>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</si>
  <si>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</si>
  <si>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</si>
  <si>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</si>
  <si>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</si>
  <si>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</si>
  <si>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</si>
  <si>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</si>
  <si>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</si>
  <si>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</si>
  <si>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</si>
  <si>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</si>
  <si>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</si>
  <si>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</si>
  <si>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</si>
  <si>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</si>
  <si>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</si>
  <si>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</si>
  <si>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</si>
  <si>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</si>
  <si>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</si>
  <si>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</si>
  <si>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</si>
  <si>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</si>
  <si>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</si>
  <si>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</si>
  <si>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</si>
  <si>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</si>
  <si>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</si>
  <si>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</si>
  <si>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</si>
  <si>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</si>
  <si>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</si>
  <si>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</si>
  <si>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</si>
  <si>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</si>
  <si>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</si>
  <si>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</si>
  <si>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</si>
  <si>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</si>
  <si>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</si>
  <si>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</si>
  <si>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</si>
  <si>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</si>
  <si>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</si>
  <si>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</si>
  <si>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</si>
  <si>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</si>
  <si>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</si>
  <si>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</si>
  <si>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</si>
  <si>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</si>
  <si>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</si>
  <si>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</si>
  <si>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</si>
  <si>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</si>
  <si>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</si>
  <si>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</si>
  <si>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</si>
  <si>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</si>
  <si>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</si>
  <si>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</si>
  <si>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</si>
  <si>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</si>
  <si>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</si>
  <si>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</si>
  <si>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</si>
  <si>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</si>
  <si>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</si>
  <si>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</si>
  <si>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</si>
  <si>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</si>
  <si>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</si>
  <si>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</si>
  <si>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</si>
  <si>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</si>
  <si>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</si>
  <si>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</si>
  <si>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</si>
  <si>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</si>
  <si>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</si>
  <si>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</si>
  <si>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</si>
  <si>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</si>
  <si>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</si>
  <si>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</si>
  <si>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</si>
  <si>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</si>
  <si>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</si>
  <si>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</si>
  <si>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</si>
  <si>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</si>
  <si>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</si>
  <si>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</si>
  <si>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</si>
  <si>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</si>
  <si>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</si>
  <si>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</si>
  <si>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</si>
  <si>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</si>
  <si>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</si>
  <si>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</si>
  <si>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</si>
  <si>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</si>
  <si>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</si>
  <si>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</si>
  <si>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</si>
  <si>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</si>
  <si>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</si>
  <si>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</si>
  <si>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</si>
  <si>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</si>
  <si>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</si>
  <si>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</si>
  <si>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</si>
  <si>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</si>
  <si>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</si>
  <si>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</si>
  <si>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</si>
  <si>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</si>
  <si>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</si>
  <si>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</si>
  <si>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</si>
  <si>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</si>
  <si>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</si>
  <si>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</si>
  <si>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</si>
  <si>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</si>
  <si>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</si>
  <si>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</si>
  <si>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</si>
  <si>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</si>
  <si>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</si>
  <si>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</si>
  <si>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</si>
  <si>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</si>
  <si>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</si>
  <si>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</si>
  <si>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</si>
  <si>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</si>
  <si>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</si>
  <si>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</si>
  <si>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</si>
  <si>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</si>
  <si>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</si>
  <si>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</si>
  <si>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</si>
  <si>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</si>
  <si>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</si>
  <si>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</si>
  <si>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</si>
  <si>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</si>
  <si>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</si>
  <si>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</si>
  <si>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</si>
  <si>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</si>
  <si>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</si>
  <si>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</si>
  <si>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</si>
  <si>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</si>
  <si>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</si>
  <si>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</si>
  <si>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</si>
  <si>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</si>
  <si>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</si>
  <si>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</si>
  <si>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</si>
  <si>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</si>
  <si>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</si>
  <si>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</si>
  <si>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</si>
  <si>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</si>
  <si>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</si>
  <si>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</si>
  <si>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</si>
  <si>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</si>
  <si>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</si>
  <si>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</si>
  <si>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</si>
  <si>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</si>
  <si>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</si>
  <si>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</si>
  <si>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</si>
  <si>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</si>
  <si>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</si>
  <si>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</si>
  <si>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</si>
  <si>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</si>
  <si>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</si>
  <si>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</si>
  <si>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</si>
  <si>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</si>
  <si>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</si>
  <si>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</si>
  <si>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</si>
  <si>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</si>
  <si>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</si>
  <si>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</si>
  <si>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</si>
  <si>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</si>
  <si>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</si>
  <si>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</si>
  <si>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</si>
  <si>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</si>
  <si>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</si>
  <si>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</si>
  <si>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</si>
  <si>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</si>
  <si>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</si>
  <si>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</si>
  <si>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</si>
  <si>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</si>
  <si>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</si>
  <si>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</si>
  <si>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</si>
  <si>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</si>
  <si>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</si>
  <si>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</si>
  <si>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</si>
  <si>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</si>
  <si>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</si>
  <si>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</si>
  <si>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</si>
  <si>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</si>
  <si>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</si>
  <si>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</si>
  <si>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</si>
  <si>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</si>
  <si>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</si>
  <si>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</si>
  <si>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</si>
  <si>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</si>
  <si>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</si>
  <si>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</si>
  <si>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</si>
  <si>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</si>
  <si>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</si>
  <si>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</si>
  <si>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</si>
  <si>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</si>
  <si>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</si>
  <si>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</si>
  <si>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</si>
  <si>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</si>
  <si>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</si>
  <si>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</si>
  <si>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</si>
  <si>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</si>
  <si>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</si>
  <si>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</si>
  <si>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</si>
  <si>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</si>
  <si>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</si>
  <si>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</si>
  <si>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</si>
  <si>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</si>
  <si>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</si>
  <si>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</si>
  <si>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</si>
  <si>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</si>
  <si>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</si>
  <si>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</si>
  <si>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</si>
  <si>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</si>
  <si>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</si>
  <si>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</si>
  <si>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</si>
  <si>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</si>
  <si>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</si>
  <si>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</si>
  <si>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</si>
  <si>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</si>
  <si>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</si>
  <si>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</si>
  <si>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</si>
  <si>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</si>
  <si>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</si>
  <si>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</si>
  <si>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</si>
  <si>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</si>
  <si>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</si>
  <si>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</si>
  <si>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</si>
  <si>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</si>
  <si>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</si>
  <si>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</si>
  <si>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</si>
  <si>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</si>
  <si>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</si>
  <si>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</si>
  <si>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</si>
  <si>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</si>
  <si>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</si>
  <si>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</si>
  <si>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</si>
  <si>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</si>
  <si>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</si>
  <si>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</si>
  <si>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</si>
  <si>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</si>
  <si>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</si>
  <si>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</si>
  <si>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</si>
  <si>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</si>
  <si>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</si>
  <si>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</si>
  <si>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</si>
  <si>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</si>
  <si>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</si>
  <si>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</si>
  <si>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</si>
  <si>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</si>
  <si>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</si>
  <si>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</si>
  <si>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</si>
  <si>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</si>
  <si>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</si>
  <si>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</si>
  <si>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</si>
  <si>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</si>
  <si>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</si>
  <si>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</si>
  <si>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</si>
  <si>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</si>
  <si>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</si>
  <si>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</si>
  <si>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</si>
  <si>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</si>
  <si>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</si>
  <si>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</si>
  <si>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</si>
  <si>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</si>
  <si>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</si>
  <si>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</si>
  <si>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</si>
  <si>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</si>
  <si>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</si>
  <si>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</si>
  <si>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</si>
  <si>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</si>
  <si>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</si>
  <si>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</si>
  <si>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</si>
  <si>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</si>
  <si>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</si>
  <si>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</si>
  <si>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</si>
  <si>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</si>
  <si>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</si>
  <si>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</si>
  <si>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</si>
  <si>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</si>
  <si>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</si>
  <si>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</si>
  <si>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</si>
  <si>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</si>
  <si>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</si>
  <si>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</si>
  <si>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</si>
  <si>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</si>
  <si>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</si>
  <si>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</si>
  <si>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</si>
  <si>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</si>
  <si>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</si>
  <si>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</si>
  <si>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</si>
  <si>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</si>
  <si>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</si>
  <si>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</si>
  <si>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</si>
  <si>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</si>
  <si>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</si>
  <si>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</si>
  <si>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</si>
  <si>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</si>
  <si>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</si>
  <si>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</si>
  <si>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</si>
  <si>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</si>
  <si>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</si>
  <si>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</si>
  <si>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</si>
  <si>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</si>
  <si>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</si>
  <si>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</si>
  <si>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</si>
  <si>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</si>
  <si>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</si>
  <si>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</si>
  <si>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</si>
  <si>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</si>
  <si>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</si>
  <si>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</si>
  <si>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</si>
  <si>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</si>
  <si>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</si>
  <si>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</si>
  <si>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</si>
  <si>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</si>
  <si>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</si>
  <si>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</si>
  <si>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</si>
  <si>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</si>
  <si>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</si>
  <si>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</si>
  <si>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</si>
  <si>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</si>
  <si>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</si>
  <si>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</si>
  <si>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</si>
  <si>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</si>
  <si>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</si>
  <si>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</si>
  <si>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</si>
  <si>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</si>
  <si>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</si>
  <si>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</si>
  <si>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</si>
  <si>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</si>
  <si>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</si>
  <si>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</si>
  <si>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</si>
  <si>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</si>
  <si>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</si>
  <si>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</si>
  <si>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</si>
  <si>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</si>
  <si>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</si>
  <si>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</si>
  <si>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</si>
  <si>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</si>
  <si>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</si>
  <si>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</si>
  <si>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</si>
  <si>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</si>
  <si>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</si>
  <si>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</si>
  <si>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</si>
  <si>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</si>
  <si>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</si>
  <si>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</si>
  <si>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</si>
  <si>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</si>
  <si>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</si>
  <si>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</si>
  <si>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</si>
  <si>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</si>
  <si>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</si>
  <si>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</si>
  <si>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</si>
  <si>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</si>
  <si>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</si>
  <si>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</si>
  <si>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</si>
  <si>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</si>
  <si>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</si>
  <si>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</si>
  <si>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</si>
  <si>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</si>
  <si>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</si>
  <si>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</si>
  <si>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</si>
  <si>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</si>
  <si>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</si>
  <si>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</si>
  <si>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</si>
  <si>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</si>
  <si>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</si>
  <si>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</si>
  <si>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</si>
  <si>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</si>
  <si>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</si>
  <si>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</si>
  <si>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</si>
  <si>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</si>
  <si>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</si>
  <si>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</si>
  <si>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</si>
  <si>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</si>
  <si>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</si>
  <si>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</si>
  <si>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</si>
  <si>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</si>
  <si>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</si>
  <si>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</si>
  <si>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</si>
  <si>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</si>
  <si>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</si>
  <si>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</si>
  <si>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</si>
  <si>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</si>
  <si>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</si>
  <si>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</si>
  <si>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</si>
  <si>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</si>
  <si>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</si>
  <si>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</si>
  <si>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</si>
  <si>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</si>
  <si>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</si>
  <si>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</si>
  <si>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</si>
  <si>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</si>
  <si>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</si>
  <si>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</si>
  <si>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</si>
  <si>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</si>
  <si>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</si>
  <si>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</si>
  <si>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</si>
  <si>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</si>
  <si>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</si>
  <si>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</si>
  <si>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</si>
  <si>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</si>
  <si>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</si>
  <si>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</si>
  <si>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</si>
  <si>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</si>
  <si>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</si>
  <si>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</si>
  <si>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</si>
  <si>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</si>
  <si>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</si>
  <si>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</si>
  <si>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</si>
  <si>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</si>
  <si>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</si>
  <si>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</si>
  <si>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</si>
  <si>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</si>
  <si>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</si>
  <si>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</si>
  <si>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</si>
  <si>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</si>
  <si>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</si>
  <si>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</si>
  <si>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</si>
  <si>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</si>
  <si>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</si>
  <si>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</si>
  <si>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</si>
  <si>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</si>
  <si>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</si>
  <si>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</si>
  <si>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</si>
  <si>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</si>
  <si>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</si>
  <si>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</si>
  <si>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</si>
  <si>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</si>
  <si>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</si>
  <si>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</si>
  <si>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</si>
  <si>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</si>
  <si>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</si>
  <si>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</si>
  <si>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</si>
  <si>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</si>
  <si>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</si>
  <si>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</si>
  <si>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</si>
  <si>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</si>
  <si>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</si>
  <si>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</si>
  <si>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</si>
  <si>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</si>
  <si>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</si>
  <si>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</si>
  <si>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</si>
  <si>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</si>
  <si>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</si>
  <si>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</si>
  <si>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</si>
  <si>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</si>
  <si>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</si>
  <si>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</si>
  <si>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</si>
  <si>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</si>
  <si>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</si>
  <si>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</si>
  <si>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</si>
  <si>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</si>
  <si>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</si>
  <si>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</si>
  <si>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</si>
  <si>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</si>
  <si>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</si>
  <si>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</si>
  <si>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</si>
  <si>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</si>
  <si>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</si>
  <si>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</si>
  <si>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</si>
  <si>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</si>
  <si>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</si>
  <si>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</si>
  <si>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</si>
  <si>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</si>
  <si>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</si>
  <si>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</si>
  <si>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</si>
  <si>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</si>
  <si>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</si>
  <si>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</si>
  <si>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</si>
  <si>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</si>
  <si>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</si>
  <si>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</si>
  <si>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</si>
  <si>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</si>
  <si>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</si>
  <si>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</si>
  <si>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</si>
  <si>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</si>
  <si>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</si>
  <si>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</si>
  <si>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</si>
  <si>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</si>
  <si>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</si>
  <si>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</si>
  <si>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</si>
  <si>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</si>
  <si>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</si>
  <si>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</si>
  <si>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</si>
  <si>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</si>
  <si>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</si>
  <si>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</si>
  <si>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</si>
  <si>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</si>
  <si>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</si>
  <si>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</si>
  <si>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</si>
  <si>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</si>
  <si>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</si>
  <si>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</si>
  <si>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</si>
  <si>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</si>
  <si>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</si>
  <si>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</si>
  <si>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</si>
  <si>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</si>
  <si>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</si>
  <si>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</si>
  <si>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</si>
  <si>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</si>
  <si>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</si>
  <si>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</si>
  <si>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</si>
  <si>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</si>
  <si>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</si>
  <si>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</si>
  <si>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</si>
  <si>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</si>
  <si>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</si>
  <si>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</si>
  <si>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</si>
  <si>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</si>
  <si>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</si>
  <si>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</si>
  <si>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</si>
  <si>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</si>
  <si>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</si>
  <si>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</si>
  <si>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</si>
  <si>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</si>
  <si>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</si>
  <si>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</si>
  <si>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</si>
  <si>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</si>
  <si>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</si>
  <si>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</si>
  <si>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</si>
  <si>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</si>
  <si>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</si>
  <si>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</si>
  <si>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</si>
  <si>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</si>
  <si>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</si>
  <si>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</si>
  <si>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</si>
  <si>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</si>
  <si>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</si>
  <si>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</si>
  <si>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</si>
  <si>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</si>
  <si>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</si>
  <si>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</si>
  <si>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</si>
  <si>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</si>
  <si>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</si>
  <si>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</si>
  <si>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</si>
  <si>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</si>
  <si>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</si>
  <si>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</si>
  <si>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</si>
  <si>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</si>
  <si>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</si>
  <si>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</si>
  <si>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</si>
  <si>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</si>
  <si>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</si>
  <si>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</si>
  <si>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</si>
  <si>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</si>
  <si>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</si>
  <si>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</si>
  <si>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</si>
  <si>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</si>
  <si>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</si>
  <si>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</si>
  <si>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</si>
  <si>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</si>
  <si>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</si>
  <si>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</si>
  <si>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</si>
  <si>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</si>
  <si>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</si>
  <si>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</si>
  <si>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</si>
  <si>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</si>
  <si>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</si>
  <si>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</si>
  <si>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</si>
  <si>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</si>
  <si>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</si>
  <si>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</si>
  <si>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</si>
  <si>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</si>
  <si>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</si>
  <si>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</si>
  <si>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</si>
  <si>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</si>
  <si>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</si>
  <si>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</si>
  <si>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</si>
  <si>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</si>
  <si>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</si>
  <si>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</si>
  <si>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</si>
  <si>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</si>
  <si>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</si>
  <si>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</si>
  <si>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</si>
  <si>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</si>
  <si>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</si>
  <si>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</si>
  <si>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</si>
  <si>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</si>
  <si>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</si>
  <si>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</si>
  <si>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</si>
  <si>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</si>
  <si>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</si>
  <si>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</si>
  <si>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</si>
  <si>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</si>
  <si>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</si>
  <si>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</si>
  <si>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</si>
  <si>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</si>
  <si>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</si>
  <si>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</si>
  <si>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</si>
  <si>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</si>
  <si>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</si>
  <si>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</si>
  <si>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</si>
  <si>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</si>
  <si>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</si>
  <si>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</si>
  <si>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</si>
  <si>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</si>
  <si>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</si>
  <si>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</si>
  <si>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</si>
  <si>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</si>
  <si>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</si>
  <si>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</si>
  <si>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</si>
  <si>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</si>
  <si>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</si>
  <si>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</si>
  <si>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</si>
  <si>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</si>
  <si>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</si>
  <si>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</si>
  <si>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</si>
  <si>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</si>
  <si>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</si>
  <si>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</si>
  <si>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</si>
  <si>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</si>
  <si>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</si>
  <si>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</si>
  <si>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</si>
  <si>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</si>
  <si>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</si>
  <si>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</si>
  <si>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</si>
  <si>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</si>
  <si>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</si>
  <si>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</si>
  <si>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</si>
  <si>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</si>
  <si>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</si>
  <si>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</si>
  <si>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</si>
  <si>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</si>
  <si>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</si>
  <si>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</si>
  <si>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</si>
  <si>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</si>
  <si>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</si>
  <si>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</si>
  <si>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</si>
  <si>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</si>
  <si>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</si>
  <si>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</si>
  <si>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</si>
  <si>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</si>
  <si>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</si>
  <si>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</si>
  <si>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</si>
  <si>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</si>
  <si>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</si>
  <si>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</si>
  <si>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</si>
  <si>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</si>
  <si>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</si>
  <si>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</si>
  <si>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</si>
  <si>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</si>
  <si>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</si>
  <si>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</si>
  <si>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</si>
  <si>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</si>
  <si>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</si>
  <si>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</si>
  <si>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</si>
  <si>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</si>
  <si>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</si>
  <si>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</si>
  <si>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</si>
  <si>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</si>
  <si>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</si>
  <si>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</si>
  <si>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</si>
  <si>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</si>
  <si>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</si>
  <si>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</si>
  <si>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</si>
  <si>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</si>
  <si>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</si>
  <si>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</si>
  <si>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</si>
  <si>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</si>
  <si>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</si>
  <si>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</si>
  <si>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</si>
  <si>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</si>
  <si>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</si>
  <si>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</si>
  <si>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</si>
  <si>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</si>
  <si>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</si>
  <si>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</si>
  <si>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</si>
  <si>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</si>
  <si>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</si>
  <si>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</si>
  <si>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</si>
  <si>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</si>
  <si>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</si>
  <si>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</si>
  <si>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</si>
  <si>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</si>
  <si>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</si>
  <si>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</si>
  <si>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</si>
  <si>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</si>
  <si>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</si>
  <si>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</si>
  <si>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</si>
  <si>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</si>
  <si>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</si>
  <si>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</si>
  <si>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</si>
  <si>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</si>
  <si>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</si>
  <si>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</si>
  <si>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</si>
  <si>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</si>
  <si>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</si>
  <si>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</si>
  <si>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</si>
  <si>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</si>
  <si>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</si>
  <si>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</si>
  <si>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</si>
  <si>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</si>
  <si>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</si>
  <si>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</si>
  <si>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</si>
  <si>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</si>
  <si>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</si>
  <si>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</si>
  <si>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</si>
  <si>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</si>
  <si>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</si>
  <si>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</si>
  <si>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</si>
  <si>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</si>
  <si>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</si>
  <si>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</si>
  <si>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</si>
  <si>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</si>
  <si>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</si>
  <si>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</si>
  <si>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</si>
  <si>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</si>
  <si>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</si>
  <si>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</si>
  <si>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</si>
  <si>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</si>
  <si>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</si>
  <si>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</si>
  <si>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</si>
  <si>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</si>
  <si>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</si>
  <si>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</si>
  <si>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</si>
  <si>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</si>
  <si>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</si>
  <si>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</si>
  <si>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</si>
  <si>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</si>
  <si>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</si>
  <si>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</si>
  <si>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</si>
  <si>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</si>
  <si>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</si>
  <si>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</si>
  <si>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</si>
  <si>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</si>
  <si>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</si>
  <si>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</si>
  <si>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</si>
  <si>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</si>
  <si>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</si>
  <si>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</si>
  <si>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</si>
  <si>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</si>
  <si>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</si>
  <si>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</si>
  <si>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</si>
  <si>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</si>
  <si>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</si>
  <si>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</si>
  <si>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</si>
  <si>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</si>
  <si>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</si>
  <si>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</si>
  <si>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</si>
  <si>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</si>
  <si>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</si>
  <si>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</si>
  <si>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</si>
  <si>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</si>
  <si>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</si>
  <si>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</si>
  <si>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</si>
  <si>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</si>
  <si>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</si>
  <si>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</si>
  <si>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</si>
  <si>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</si>
  <si>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</si>
  <si>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</si>
  <si>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</si>
  <si>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</si>
  <si>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</si>
  <si>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</si>
  <si>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</si>
  <si>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</si>
  <si>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</si>
  <si>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</si>
  <si>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</si>
  <si>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</si>
  <si>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</si>
  <si>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</si>
  <si>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</si>
  <si>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</si>
  <si>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</si>
  <si>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</si>
  <si>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</si>
  <si>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</si>
  <si>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</si>
  <si>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</si>
  <si>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</si>
  <si>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</si>
  <si>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</si>
  <si>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</si>
  <si>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</si>
  <si>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</si>
  <si>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</si>
  <si>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</si>
  <si>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</si>
  <si>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</si>
  <si>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</si>
  <si>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</si>
  <si>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</si>
  <si>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</si>
  <si>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</si>
  <si>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</si>
  <si>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</si>
  <si>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</si>
  <si>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</si>
  <si>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</si>
  <si>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</si>
  <si>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</si>
  <si>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</si>
  <si>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</si>
  <si>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</si>
  <si>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</si>
  <si>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</si>
  <si>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</si>
  <si>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</si>
  <si>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</si>
  <si>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</si>
  <si>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</si>
  <si>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</si>
  <si>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</si>
  <si>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</si>
  <si>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</si>
  <si>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</si>
  <si>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</si>
  <si>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</si>
  <si>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</si>
  <si>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</si>
  <si>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</si>
  <si>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</si>
  <si>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</si>
  <si>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</si>
  <si>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</si>
  <si>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</si>
  <si>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</si>
  <si>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</si>
  <si>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</si>
  <si>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</si>
  <si>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</si>
  <si>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</si>
  <si>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</si>
  <si>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</si>
  <si>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</si>
  <si>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</si>
  <si>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</si>
  <si>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</si>
  <si>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</si>
  <si>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</si>
  <si>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</si>
  <si>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</si>
  <si>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</si>
  <si>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</si>
  <si>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</si>
  <si>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</si>
  <si>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</si>
  <si>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</si>
  <si>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</si>
  <si>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</si>
  <si>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</si>
  <si>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</si>
  <si>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</si>
  <si>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</si>
  <si>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</si>
  <si>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</si>
  <si>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</si>
  <si>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</si>
  <si>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</si>
  <si>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</si>
  <si>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</si>
  <si>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</si>
  <si>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</si>
  <si>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</si>
  <si>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</si>
  <si>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</si>
  <si>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</si>
  <si>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</si>
  <si>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</si>
  <si>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</si>
  <si>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</si>
  <si>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</si>
  <si>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</si>
  <si>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</si>
  <si>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</si>
  <si>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</si>
  <si>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</si>
  <si>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</si>
  <si>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</si>
  <si>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</si>
  <si>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</si>
  <si>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</si>
  <si>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</si>
  <si>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</si>
  <si>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</si>
  <si>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</si>
  <si>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</si>
  <si>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</si>
  <si>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</si>
  <si>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</si>
  <si>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</si>
  <si>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</si>
  <si>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</si>
  <si>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</si>
  <si>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</si>
  <si>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</si>
  <si>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</si>
  <si>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</si>
  <si>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</si>
  <si>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</si>
  <si>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</si>
  <si>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</si>
  <si>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</si>
  <si>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</si>
  <si>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</si>
  <si>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</si>
  <si>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</si>
  <si>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</si>
  <si>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</si>
  <si>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</si>
  <si>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</si>
  <si>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</si>
  <si>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</si>
  <si>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</si>
  <si>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</si>
  <si>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</si>
  <si>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</si>
  <si>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</si>
  <si>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</si>
  <si>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</si>
  <si>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</si>
  <si>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</si>
  <si>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</si>
  <si>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</si>
  <si>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</si>
  <si>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</si>
  <si>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</si>
  <si>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</si>
  <si>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</si>
  <si>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</si>
  <si>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</si>
  <si>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</si>
  <si>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</si>
  <si>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</si>
  <si>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</si>
  <si>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</si>
  <si>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</si>
  <si>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</si>
  <si>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</si>
  <si>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</si>
  <si>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</si>
  <si>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</si>
  <si>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</si>
  <si>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</si>
  <si>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</si>
  <si>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</si>
  <si>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</si>
  <si>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</si>
  <si>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</si>
  <si>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</si>
  <si>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</si>
  <si>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</si>
  <si>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</si>
  <si>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</si>
  <si>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</si>
  <si>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</si>
  <si>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</si>
  <si>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</si>
  <si>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</si>
  <si>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</si>
  <si>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</si>
  <si>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</si>
  <si>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</si>
  <si>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</si>
  <si>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</si>
  <si>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</si>
  <si>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</si>
  <si>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</si>
  <si>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</si>
  <si>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</si>
  <si>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</si>
  <si>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</si>
  <si>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</si>
  <si>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</si>
  <si>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</si>
  <si>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</si>
  <si>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</si>
  <si>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</si>
  <si>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</si>
  <si>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</si>
  <si>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</si>
  <si>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</si>
  <si>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</si>
  <si>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</si>
  <si>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</si>
  <si>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</si>
  <si>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</si>
  <si>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</si>
  <si>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</si>
  <si>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</si>
  <si>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</si>
  <si>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</si>
  <si>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</si>
  <si>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</si>
  <si>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</si>
  <si>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</si>
  <si>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</si>
  <si>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</si>
  <si>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</si>
  <si>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</si>
  <si>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</si>
  <si>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</si>
  <si>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</si>
  <si>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</si>
  <si>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</si>
  <si>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</si>
  <si>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</si>
  <si>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</si>
  <si>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</si>
  <si>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</si>
  <si>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</si>
  <si>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</si>
  <si>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</si>
  <si>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</si>
  <si>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</si>
  <si>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</si>
  <si>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</si>
  <si>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</si>
  <si>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</si>
  <si>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</si>
  <si>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</si>
  <si>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</si>
  <si>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</si>
  <si>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</si>
  <si>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</si>
  <si>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</si>
  <si>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</si>
  <si>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</si>
  <si>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</si>
  <si>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</si>
  <si>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</si>
  <si>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</si>
  <si>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</si>
  <si>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</si>
  <si>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</si>
  <si>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</si>
  <si>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</si>
  <si>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</si>
  <si>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</si>
  <si>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</si>
  <si>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</si>
  <si>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</si>
  <si>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</si>
  <si>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</si>
  <si>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</si>
  <si>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</si>
  <si>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</si>
  <si>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</si>
  <si>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</si>
  <si>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</si>
  <si>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</si>
  <si>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</si>
  <si>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</si>
  <si>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</si>
  <si>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</si>
  <si>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</si>
  <si>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</si>
  <si>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</si>
  <si>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</si>
  <si>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</si>
  <si>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</si>
  <si>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</si>
  <si>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</si>
  <si>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</si>
  <si>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</si>
  <si>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</si>
  <si>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</si>
  <si>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</si>
  <si>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</si>
  <si>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</si>
  <si>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</si>
  <si>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</si>
  <si>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</si>
  <si>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</si>
  <si>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</si>
  <si>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</si>
  <si>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</si>
  <si>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</si>
  <si>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</si>
  <si>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</si>
  <si>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</si>
  <si>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</si>
  <si>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</si>
  <si>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</si>
  <si>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</si>
  <si>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</si>
  <si>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</si>
  <si>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</si>
  <si>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</si>
  <si>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</si>
  <si>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</si>
  <si>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</si>
  <si>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</si>
  <si>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</si>
  <si>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</si>
  <si>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</si>
  <si>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</si>
  <si>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</si>
  <si>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</si>
  <si>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</si>
  <si>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</si>
  <si>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</si>
  <si>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</si>
  <si>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</si>
  <si>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</si>
  <si>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</si>
  <si>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</si>
  <si>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</si>
  <si>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</si>
  <si>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</si>
  <si>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</si>
  <si>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</si>
  <si>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</si>
  <si>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</si>
  <si>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</si>
  <si>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</si>
  <si>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</si>
  <si>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</si>
  <si>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</si>
  <si>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</si>
  <si>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</si>
  <si>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</si>
  <si>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</si>
  <si>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</si>
  <si>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</si>
  <si>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</si>
  <si>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</si>
  <si>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</si>
  <si>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</si>
  <si>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</si>
  <si>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</si>
  <si>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</si>
  <si>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</si>
  <si>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</si>
  <si>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</si>
  <si>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</si>
  <si>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</si>
  <si>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</si>
  <si>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</si>
  <si>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</si>
  <si>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</si>
  <si>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</si>
  <si>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</si>
  <si>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</si>
  <si>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</si>
  <si>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</si>
  <si>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</si>
  <si>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</si>
  <si>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</si>
  <si>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</si>
  <si>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</si>
  <si>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</si>
  <si>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</si>
  <si>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</si>
  <si>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</si>
  <si>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</si>
  <si>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</si>
  <si>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</si>
  <si>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</si>
  <si>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</si>
  <si>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</si>
  <si>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</si>
  <si>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</si>
  <si>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</si>
  <si>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</si>
  <si>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</si>
  <si>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</si>
  <si>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</si>
  <si>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</si>
  <si>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</si>
  <si>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</si>
  <si>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</si>
  <si>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</si>
  <si>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</si>
  <si>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</si>
  <si>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</si>
  <si>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</si>
  <si>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</si>
  <si>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</si>
  <si>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</si>
  <si>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</si>
  <si>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</si>
  <si>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</si>
  <si>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</si>
  <si>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</si>
  <si>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</si>
  <si>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</si>
  <si>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</si>
  <si>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</si>
  <si>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</si>
  <si>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</si>
  <si>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</si>
  <si>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</si>
  <si>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</si>
  <si>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</si>
  <si>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</si>
  <si>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</si>
  <si>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</si>
  <si>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</si>
  <si>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</si>
  <si>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</si>
  <si>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</si>
  <si>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</si>
  <si>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</si>
  <si>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</si>
  <si>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</si>
  <si>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</si>
  <si>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</si>
  <si>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</si>
  <si>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</si>
  <si>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</si>
  <si>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</si>
  <si>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</si>
  <si>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</si>
  <si>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</si>
  <si>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</si>
  <si>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</si>
  <si>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</si>
  <si>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</si>
  <si>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</si>
  <si>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</si>
  <si>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</si>
  <si>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</si>
  <si>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</si>
  <si>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</si>
  <si>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</si>
  <si>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</si>
  <si>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</si>
  <si>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</si>
  <si>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</si>
  <si>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</si>
  <si>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</si>
  <si>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</si>
  <si>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</si>
  <si>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</si>
  <si>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</si>
  <si>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</si>
  <si>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</si>
  <si>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</si>
  <si>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</si>
  <si>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</si>
  <si>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</si>
  <si>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</si>
  <si>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</si>
  <si>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</si>
  <si>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</si>
  <si>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</si>
  <si>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</si>
  <si>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</si>
  <si>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</si>
  <si>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</si>
  <si>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</si>
  <si>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</si>
  <si>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</si>
  <si>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</si>
  <si>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</si>
  <si>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</si>
  <si>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</si>
  <si>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</si>
  <si>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</si>
  <si>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</si>
  <si>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</si>
  <si>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</si>
  <si>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</si>
  <si>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</si>
  <si>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</si>
  <si>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</si>
  <si>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</si>
  <si>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</si>
  <si>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</si>
  <si>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</si>
  <si>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</si>
  <si>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</si>
  <si>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</si>
  <si>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</si>
  <si>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</si>
  <si>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</si>
  <si>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</si>
  <si>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</si>
  <si>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</si>
  <si>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</si>
  <si>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</si>
  <si>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</si>
  <si>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</si>
  <si>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</si>
  <si>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</si>
  <si>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</si>
  <si>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</si>
  <si>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</si>
  <si>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</si>
  <si>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</si>
  <si>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</si>
  <si>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</si>
  <si>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</si>
  <si>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</si>
  <si>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</si>
  <si>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</si>
  <si>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</si>
  <si>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</si>
  <si>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</si>
  <si>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</si>
  <si>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</si>
  <si>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</si>
  <si>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</si>
  <si>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</si>
  <si>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</si>
  <si>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</si>
  <si>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</si>
  <si>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</si>
  <si>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</si>
  <si>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</si>
  <si>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</si>
  <si>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</si>
  <si>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</si>
  <si>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</si>
  <si>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</si>
  <si>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</si>
  <si>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</si>
  <si>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</si>
  <si>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</si>
  <si>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</si>
  <si>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</si>
  <si>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</si>
  <si>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</si>
  <si>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</si>
  <si>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</si>
  <si>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</si>
  <si>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</si>
  <si>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</si>
  <si>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</si>
  <si>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</si>
  <si>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</si>
  <si>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</si>
  <si>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</si>
  <si>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</si>
  <si>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</si>
  <si>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</si>
  <si>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</si>
  <si>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</si>
  <si>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</si>
  <si>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</si>
  <si>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</si>
  <si>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</si>
  <si>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</si>
  <si>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</si>
  <si>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</si>
  <si>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</si>
  <si>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</si>
  <si>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</si>
  <si>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</si>
  <si>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</si>
  <si>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</si>
  <si>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</si>
  <si>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</si>
  <si>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</si>
  <si>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</si>
  <si>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</si>
  <si>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</si>
  <si>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</si>
  <si>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</si>
  <si>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</si>
  <si>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</si>
  <si>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</si>
  <si>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</si>
  <si>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</si>
  <si>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</si>
  <si>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</si>
  <si>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</si>
  <si>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</si>
  <si>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</si>
  <si>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</si>
  <si>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</si>
  <si>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</si>
  <si>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</si>
  <si>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</si>
  <si>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</si>
  <si>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</si>
  <si>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</si>
  <si>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</si>
  <si>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</si>
  <si>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</si>
  <si>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</si>
  <si>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</si>
  <si>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</si>
  <si>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</si>
  <si>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</si>
  <si>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</si>
  <si>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</si>
  <si>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</si>
  <si>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</si>
  <si>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</si>
  <si>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</si>
  <si>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</si>
  <si>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</si>
  <si>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</si>
  <si>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</si>
  <si>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</si>
  <si>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</si>
  <si>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</si>
  <si>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</si>
  <si>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</si>
  <si>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</si>
  <si>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</si>
  <si>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</si>
  <si>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</si>
  <si>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</si>
  <si>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</si>
  <si>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</si>
  <si>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</si>
  <si>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</si>
  <si>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</si>
  <si>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</si>
  <si>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</si>
  <si>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</si>
  <si>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</si>
  <si>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</si>
  <si>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</si>
  <si>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</si>
  <si>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</si>
  <si>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</si>
  <si>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</si>
  <si>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</si>
  <si>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</si>
  <si>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</si>
  <si>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</si>
  <si>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</si>
  <si>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</si>
  <si>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</si>
  <si>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</si>
  <si>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</si>
  <si>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</si>
  <si>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</si>
  <si>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</si>
  <si>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</si>
  <si>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</si>
  <si>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</si>
  <si>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</si>
  <si>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</si>
  <si>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</si>
  <si>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</si>
  <si>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</si>
  <si>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</si>
  <si>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</si>
  <si>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</si>
  <si>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</si>
  <si>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</si>
  <si>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</si>
  <si>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</si>
  <si>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</si>
  <si>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</si>
  <si>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</si>
  <si>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</si>
  <si>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</si>
  <si>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</si>
  <si>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</si>
  <si>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</si>
  <si>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</si>
  <si>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</si>
  <si>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</si>
  <si>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</si>
  <si>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</si>
  <si>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</si>
  <si>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</si>
  <si>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</si>
  <si>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</si>
  <si>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</si>
  <si>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</si>
  <si>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</si>
  <si>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</si>
  <si>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</si>
  <si>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</si>
  <si>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</si>
  <si>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</si>
  <si>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</si>
  <si>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</si>
  <si>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</si>
  <si>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</si>
  <si>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</si>
  <si>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</si>
  <si>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</si>
  <si>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</si>
  <si>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</si>
  <si>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</si>
  <si>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</si>
  <si>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</si>
  <si>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</si>
  <si>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</si>
  <si>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</si>
  <si>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</si>
  <si>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</si>
  <si>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</si>
  <si>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</si>
  <si>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</si>
  <si>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</si>
  <si>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</si>
  <si>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</si>
  <si>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</si>
  <si>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</si>
  <si>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</si>
  <si>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</si>
  <si>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</si>
  <si>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</si>
  <si>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</si>
  <si>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</si>
  <si>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</si>
  <si>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</si>
  <si>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</si>
  <si>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</si>
  <si>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</si>
  <si>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</si>
  <si>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</si>
  <si>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</si>
  <si>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</si>
  <si>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</si>
  <si>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</si>
  <si>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</si>
  <si>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</si>
  <si>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</si>
  <si>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</si>
  <si>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</si>
  <si>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</si>
  <si>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</si>
  <si>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</si>
  <si>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</si>
  <si>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</si>
  <si>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</si>
  <si>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</si>
  <si>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</si>
  <si>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</si>
  <si>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</si>
  <si>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</si>
  <si>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</si>
  <si>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</si>
  <si>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</si>
  <si>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</si>
  <si>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</si>
  <si>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</si>
  <si>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</si>
  <si>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</si>
  <si>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</si>
  <si>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</si>
  <si>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</si>
  <si>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</si>
  <si>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</si>
  <si>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</si>
  <si>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</si>
  <si>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</si>
  <si>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</si>
  <si>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</si>
  <si>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</si>
  <si>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</si>
  <si>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</si>
  <si>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</si>
  <si>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</si>
  <si>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</si>
  <si>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</si>
  <si>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</si>
  <si>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</si>
  <si>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</si>
  <si>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</si>
  <si>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</si>
  <si>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</si>
  <si>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</si>
  <si>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</si>
  <si>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</si>
  <si>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</si>
  <si>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</si>
  <si>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</si>
  <si>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</si>
  <si>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</si>
  <si>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</si>
  <si>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</si>
  <si>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</si>
  <si>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</si>
  <si>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</si>
  <si>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</si>
  <si>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</si>
  <si>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</si>
  <si>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</si>
  <si>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</si>
  <si>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</si>
  <si>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</si>
  <si>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</si>
  <si>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</si>
  <si>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</si>
  <si>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</si>
  <si>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</si>
  <si>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</si>
  <si>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</si>
  <si>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</si>
  <si>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</si>
  <si>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</si>
  <si>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</si>
  <si>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</si>
  <si>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</si>
  <si>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</si>
  <si>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</si>
  <si>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</si>
  <si>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</si>
  <si>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</si>
  <si>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</si>
  <si>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</si>
  <si>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</si>
  <si>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</si>
  <si>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</si>
  <si>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</si>
  <si>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</si>
  <si>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</si>
  <si>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</si>
  <si>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</si>
  <si>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</si>
  <si>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</si>
  <si>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</si>
  <si>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</si>
  <si>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</si>
  <si>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</si>
  <si>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</si>
  <si>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</si>
  <si>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</si>
  <si>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</si>
  <si>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</si>
  <si>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</si>
  <si>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</si>
  <si>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</si>
  <si>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</si>
  <si>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</si>
  <si>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</si>
  <si>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</si>
  <si>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</si>
  <si>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</si>
  <si>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</si>
  <si>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</si>
  <si>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</si>
  <si>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</si>
  <si>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</si>
  <si>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</si>
  <si>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</si>
  <si>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</si>
  <si>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</si>
  <si>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</si>
  <si>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</si>
  <si>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</si>
  <si>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</si>
  <si>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</si>
  <si>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</si>
  <si>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</si>
  <si>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</si>
  <si>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</si>
  <si>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</si>
  <si>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</si>
  <si>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</si>
  <si>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</si>
  <si>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</si>
  <si>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</si>
  <si>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</si>
  <si>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</si>
  <si>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</si>
  <si>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</si>
  <si>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</si>
  <si>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</si>
  <si>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</si>
  <si>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</si>
  <si>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</si>
  <si>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</si>
  <si>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</si>
  <si>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</si>
  <si>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</si>
  <si>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</si>
  <si>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</si>
  <si>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</si>
  <si>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</si>
  <si>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</si>
  <si>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</si>
  <si>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</si>
  <si>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</si>
  <si>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</si>
  <si>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</si>
  <si>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</si>
  <si>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</si>
  <si>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</si>
  <si>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</si>
  <si>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</si>
  <si>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</si>
  <si>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</si>
  <si>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</si>
  <si>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</si>
  <si>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</si>
  <si>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</si>
  <si>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</si>
  <si>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</si>
  <si>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</si>
  <si>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</si>
  <si>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</si>
  <si>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</si>
  <si>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</si>
  <si>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</si>
  <si>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</si>
  <si>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</si>
  <si>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</si>
  <si>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</si>
  <si>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</si>
  <si>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</si>
  <si>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</si>
  <si>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</si>
  <si>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</si>
  <si>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</si>
  <si>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</si>
  <si>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</si>
  <si>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</si>
  <si>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</si>
  <si>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</si>
  <si>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</si>
  <si>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</si>
  <si>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</si>
  <si>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</si>
  <si>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</si>
  <si>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</si>
  <si>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</si>
  <si>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</si>
  <si>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</si>
  <si>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</si>
  <si>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</si>
  <si>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</si>
  <si>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</si>
  <si>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</si>
  <si>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</si>
  <si>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</si>
  <si>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</si>
  <si>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</si>
  <si>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</si>
  <si>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</si>
  <si>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</si>
  <si>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</si>
  <si>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</si>
  <si>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</si>
  <si>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</si>
  <si>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</si>
  <si>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</si>
  <si>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</si>
  <si>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</si>
  <si>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</si>
  <si>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</si>
  <si>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</si>
  <si>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</si>
  <si>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</si>
  <si>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</si>
  <si>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</si>
  <si>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</si>
  <si>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</si>
  <si>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</si>
  <si>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</si>
  <si>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</si>
  <si>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</si>
  <si>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</si>
  <si>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</si>
  <si>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</si>
  <si>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</si>
  <si>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</si>
  <si>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</si>
  <si>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</si>
  <si>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</si>
  <si>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</si>
  <si>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</si>
  <si>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</si>
  <si>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</si>
  <si>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</si>
  <si>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</si>
  <si>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</si>
  <si>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</si>
  <si>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</si>
  <si>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</si>
  <si>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</si>
  <si>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</si>
  <si>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</si>
  <si>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</si>
  <si>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</si>
  <si>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</si>
  <si>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</si>
  <si>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</si>
  <si>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</si>
  <si>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</si>
  <si>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</si>
  <si>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</si>
  <si>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</si>
  <si>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</si>
  <si>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</si>
  <si>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</si>
  <si>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</si>
  <si>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</si>
  <si>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</si>
  <si>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</si>
  <si>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</si>
  <si>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</si>
  <si>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</si>
  <si>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</si>
  <si>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</si>
  <si>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</si>
  <si>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</si>
  <si>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</si>
  <si>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</si>
  <si>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</si>
  <si>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</si>
  <si>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</si>
  <si>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</si>
  <si>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</si>
  <si>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</si>
  <si>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</si>
  <si>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</si>
  <si>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</si>
  <si>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</si>
  <si>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</si>
  <si>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</si>
  <si>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</si>
  <si>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</si>
  <si>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</si>
  <si>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</si>
  <si>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</si>
  <si>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</si>
  <si>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</si>
  <si>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</si>
  <si>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</si>
  <si>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</si>
  <si>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</si>
  <si>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</si>
  <si>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</si>
  <si>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</si>
  <si>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</si>
  <si>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</si>
  <si>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</si>
  <si>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</si>
  <si>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</si>
  <si>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</si>
  <si>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</si>
  <si>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</si>
  <si>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</si>
  <si>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</si>
  <si>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</si>
  <si>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</si>
  <si>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</si>
  <si>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</si>
  <si>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</si>
  <si>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</si>
  <si>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</si>
  <si>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</si>
  <si>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</si>
  <si>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</si>
  <si>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</si>
  <si>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</si>
  <si>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</si>
  <si>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</si>
  <si>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</si>
  <si>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</si>
  <si>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</si>
  <si>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</si>
  <si>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</si>
  <si>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</si>
  <si>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</si>
  <si>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</si>
  <si>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</si>
  <si>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</si>
  <si>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</si>
  <si>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</si>
  <si>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</si>
  <si>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</si>
  <si>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</si>
  <si>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</si>
  <si>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</si>
  <si>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</si>
  <si>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</si>
  <si>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</si>
  <si>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</si>
  <si>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</si>
  <si>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</si>
  <si>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</si>
  <si>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</si>
  <si>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</si>
  <si>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</si>
  <si>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</si>
  <si>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</si>
  <si>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</si>
  <si>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</si>
  <si>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</si>
  <si>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</si>
  <si>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</si>
  <si>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</si>
  <si>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</si>
  <si>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</si>
  <si>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</si>
  <si>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</si>
  <si>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</si>
  <si>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</si>
  <si>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</si>
  <si>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</si>
  <si>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</si>
  <si>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</si>
  <si>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</si>
  <si>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</si>
  <si>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</si>
  <si>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</si>
  <si>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</si>
  <si>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</si>
  <si>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</si>
  <si>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</si>
  <si>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</si>
  <si>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</si>
  <si>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</si>
  <si>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</si>
  <si>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</si>
  <si>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</si>
  <si>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</si>
  <si>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</si>
  <si>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</si>
  <si>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</si>
  <si>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</si>
  <si>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</si>
  <si>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</si>
  <si>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</si>
  <si>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</si>
  <si>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</si>
  <si>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</si>
  <si>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</si>
  <si>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</si>
  <si>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</si>
  <si>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</si>
  <si>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</si>
  <si>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</si>
  <si>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</si>
  <si>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</si>
  <si>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</si>
  <si>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</si>
  <si>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</si>
  <si>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</si>
  <si>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</si>
  <si>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</si>
  <si>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</si>
  <si>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</si>
  <si>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</si>
  <si>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</si>
  <si>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</si>
  <si>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</si>
  <si>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</si>
  <si>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</si>
  <si>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</si>
  <si>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</si>
  <si>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</si>
  <si>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</si>
  <si>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</si>
  <si>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</si>
  <si>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</si>
  <si>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</si>
  <si>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</si>
  <si>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</si>
  <si>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</si>
  <si>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</si>
  <si>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</si>
  <si>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</si>
  <si>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</si>
  <si>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</si>
  <si>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</si>
  <si>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</si>
  <si>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</si>
  <si>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</si>
  <si>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</si>
  <si>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</si>
  <si>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</si>
  <si>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</si>
  <si>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</si>
  <si>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</si>
  <si>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</si>
  <si>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</si>
  <si>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</si>
  <si>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</si>
  <si>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</si>
  <si>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</si>
  <si>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</si>
  <si>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</si>
  <si>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</si>
  <si>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</si>
  <si>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</si>
  <si>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</si>
  <si>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</si>
  <si>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</si>
  <si>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</si>
  <si>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</si>
  <si>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</si>
  <si>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</si>
  <si>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</si>
  <si>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</si>
  <si>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</si>
  <si>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</si>
  <si>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</si>
  <si>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</si>
  <si>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</si>
  <si>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</si>
  <si>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</si>
  <si>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</si>
  <si>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</si>
  <si>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</si>
  <si>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</si>
  <si>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</si>
  <si>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</si>
  <si>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</si>
  <si>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</si>
  <si>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</si>
  <si>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</si>
  <si>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</si>
  <si>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</si>
  <si>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</si>
  <si>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</si>
  <si>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</si>
  <si>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</si>
  <si>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</si>
  <si>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</si>
  <si>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</si>
  <si>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</si>
  <si>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</si>
  <si>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</si>
  <si>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</si>
  <si>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</si>
  <si>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</si>
  <si>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</si>
  <si>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</si>
  <si>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</si>
  <si>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</si>
  <si>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</si>
  <si>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</si>
  <si>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</si>
  <si>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</si>
  <si>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</si>
  <si>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</si>
  <si>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</si>
  <si>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</si>
  <si>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</si>
  <si>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</si>
  <si>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</si>
  <si>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</si>
  <si>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</si>
  <si>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</si>
  <si>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</si>
  <si>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</si>
  <si>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</si>
  <si>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</si>
  <si>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</si>
  <si>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</si>
  <si>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</si>
  <si>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</si>
  <si>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</si>
  <si>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</si>
  <si>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</si>
  <si>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</si>
  <si>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</si>
  <si>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</si>
  <si>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</si>
  <si>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</si>
  <si>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</si>
  <si>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</si>
  <si>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</si>
  <si>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</si>
  <si>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</si>
  <si>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</si>
  <si>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</si>
  <si>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</si>
  <si>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</si>
  <si>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</si>
  <si>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</si>
  <si>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</si>
  <si>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</si>
  <si>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</si>
  <si>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</si>
  <si>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</si>
  <si>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</si>
  <si>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</si>
  <si>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</si>
  <si>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</si>
  <si>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</si>
  <si>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</si>
  <si>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</si>
  <si>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</si>
  <si>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</si>
  <si>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</si>
  <si>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</si>
  <si>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</si>
  <si>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</si>
  <si>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</si>
  <si>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</si>
  <si>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</si>
  <si>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</si>
  <si>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</si>
  <si>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</si>
  <si>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</si>
  <si>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</si>
  <si>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</si>
  <si>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</si>
  <si>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</si>
  <si>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</si>
  <si>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</si>
  <si>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</si>
  <si>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</si>
  <si>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</si>
  <si>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</si>
  <si>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</si>
  <si>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</si>
  <si>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</si>
  <si>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</si>
  <si>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</si>
  <si>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</si>
  <si>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</si>
  <si>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</si>
  <si>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</si>
  <si>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</si>
  <si>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</si>
  <si>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</si>
  <si>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</si>
  <si>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</si>
  <si>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</si>
  <si>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</si>
  <si>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</si>
  <si>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</si>
  <si>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</si>
  <si>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</si>
  <si>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</si>
  <si>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</si>
  <si>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</si>
  <si>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</si>
  <si>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</si>
  <si>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</si>
  <si>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</si>
  <si>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</si>
  <si>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</si>
  <si>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</si>
  <si>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</si>
  <si>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</si>
  <si>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</si>
  <si>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</si>
  <si>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</si>
  <si>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</si>
  <si>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</si>
  <si>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</si>
  <si>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</si>
  <si>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</si>
  <si>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</si>
  <si>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</si>
  <si>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</si>
  <si>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</si>
  <si>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</si>
  <si>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</si>
  <si>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</si>
  <si>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</si>
  <si>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</si>
  <si>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</si>
  <si>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</si>
  <si>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</si>
  <si>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</si>
  <si>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</si>
  <si>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</si>
  <si>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</si>
  <si>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</si>
  <si>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</si>
  <si>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</si>
  <si>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</si>
  <si>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</si>
  <si>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</si>
  <si>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</si>
  <si>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</si>
  <si>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</si>
  <si>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</si>
  <si>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</si>
  <si>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</si>
  <si>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</si>
  <si>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</si>
  <si>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</si>
  <si>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</si>
  <si>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</si>
  <si>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</si>
  <si>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</si>
  <si>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</si>
  <si>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</si>
  <si>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</si>
  <si>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</si>
  <si>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</si>
  <si>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</si>
  <si>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</si>
  <si>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</si>
  <si>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</si>
  <si>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</si>
  <si>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</si>
  <si>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</si>
  <si>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</si>
  <si>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</si>
  <si>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</si>
  <si>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</si>
  <si>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</si>
  <si>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</si>
  <si>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</si>
  <si>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</si>
  <si>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</si>
  <si>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</si>
  <si>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</si>
  <si>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</si>
  <si>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</si>
  <si>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</si>
  <si>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</si>
  <si>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</si>
  <si>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</si>
  <si>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</si>
  <si>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</si>
  <si>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</si>
  <si>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</si>
  <si>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</si>
  <si>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</si>
  <si>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</si>
  <si>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</si>
  <si>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</si>
  <si>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</si>
  <si>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</si>
  <si>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</si>
  <si>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</si>
  <si>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</si>
  <si>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</si>
  <si>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</si>
  <si>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</si>
  <si>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</si>
  <si>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</si>
  <si>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</si>
  <si>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</si>
  <si>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</si>
  <si>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</si>
  <si>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</si>
  <si>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</si>
  <si>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</si>
  <si>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</si>
  <si>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</si>
  <si>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</si>
  <si>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</si>
  <si>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</si>
  <si>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</si>
  <si>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</si>
  <si>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</si>
  <si>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</si>
  <si>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</si>
  <si>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</si>
  <si>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</si>
  <si>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</si>
  <si>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</si>
  <si>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</si>
  <si>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</si>
  <si>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</si>
  <si>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</si>
  <si>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</si>
  <si>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</si>
  <si>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</si>
  <si>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</si>
  <si>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</si>
  <si>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</si>
  <si>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</si>
  <si>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</si>
  <si>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</si>
  <si>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</si>
  <si>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</si>
  <si>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</si>
  <si>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</si>
  <si>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</si>
  <si>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</si>
  <si>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</si>
  <si>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</si>
  <si>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</si>
  <si>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</si>
  <si>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</si>
  <si>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</si>
  <si>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</si>
  <si>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</si>
  <si>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</si>
  <si>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</si>
  <si>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</si>
  <si>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</si>
  <si>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</si>
  <si>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</si>
  <si>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</si>
  <si>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</si>
  <si>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</si>
  <si>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</si>
  <si>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</si>
  <si>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</si>
  <si>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</si>
  <si>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</si>
  <si>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</si>
  <si>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</si>
  <si>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</si>
  <si>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</si>
  <si>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</si>
  <si>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</si>
  <si>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</si>
  <si>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</si>
  <si>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</si>
  <si>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</si>
  <si>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</si>
  <si>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</si>
  <si>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</si>
  <si>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</si>
  <si>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</si>
  <si>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</si>
  <si>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</si>
  <si>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</si>
  <si>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</si>
  <si>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</si>
  <si>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</si>
  <si>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</si>
  <si>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</si>
  <si>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</si>
  <si>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</si>
  <si>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</si>
  <si>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</si>
  <si>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</si>
  <si>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</si>
  <si>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</si>
  <si>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</si>
  <si>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</si>
  <si>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</si>
  <si>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</si>
  <si>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</si>
  <si>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</si>
  <si>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</si>
  <si>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</si>
  <si>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</si>
  <si>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</si>
  <si>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</si>
  <si>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</si>
  <si>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</si>
  <si>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</si>
  <si>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</si>
  <si>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</si>
  <si>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</si>
  <si>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</si>
  <si>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</si>
  <si>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</si>
  <si>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</si>
  <si>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</si>
  <si>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</si>
  <si>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</si>
  <si>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</si>
  <si>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</si>
  <si>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</si>
  <si>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</si>
  <si>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</si>
  <si>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</si>
  <si>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</si>
  <si>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</si>
  <si>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</si>
  <si>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</si>
  <si>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</si>
  <si>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</si>
  <si>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</si>
  <si>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</si>
  <si>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</si>
  <si>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</si>
  <si>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</si>
  <si>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</si>
  <si>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</si>
  <si>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</si>
  <si>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</si>
  <si>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</si>
  <si>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</si>
  <si>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</si>
  <si>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</si>
  <si>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</si>
  <si>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</si>
  <si>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</si>
  <si>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</si>
  <si>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</si>
  <si>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</si>
  <si>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</si>
  <si>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</si>
  <si>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</si>
  <si>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</si>
  <si>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</si>
  <si>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</si>
  <si>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</si>
  <si>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</si>
  <si>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</si>
  <si>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</si>
  <si>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</si>
  <si>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</si>
  <si>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</si>
  <si>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</si>
  <si>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</si>
  <si>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</si>
  <si>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</si>
  <si>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</si>
  <si>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</si>
  <si>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</si>
  <si>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</si>
  <si>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</si>
  <si>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</si>
  <si>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</si>
  <si>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</si>
  <si>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</si>
  <si>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</si>
  <si>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</si>
  <si>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</si>
  <si>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</si>
  <si>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</si>
  <si>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</si>
  <si>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</si>
  <si>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</si>
  <si>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</si>
  <si>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</si>
  <si>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</si>
  <si>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</si>
  <si>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</si>
  <si>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</si>
  <si>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</si>
  <si>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</si>
  <si>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</si>
  <si>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</si>
  <si>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</si>
  <si>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</si>
  <si>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</si>
  <si>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</si>
  <si>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</si>
  <si>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</si>
  <si>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</si>
  <si>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</si>
  <si>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</si>
  <si>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</si>
  <si>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</si>
  <si>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</si>
  <si>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</si>
  <si>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</si>
  <si>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</si>
  <si>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</si>
  <si>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</si>
  <si>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</si>
  <si>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</si>
  <si>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</si>
  <si>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</si>
  <si>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</si>
  <si>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</si>
  <si>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</si>
  <si>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</si>
  <si>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</si>
  <si>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</si>
  <si>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</si>
  <si>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</si>
  <si>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</si>
  <si>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</si>
  <si>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</si>
  <si>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</si>
  <si>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</si>
  <si>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</si>
  <si>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</si>
  <si>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</si>
  <si>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</si>
  <si>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</si>
  <si>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</si>
  <si>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</si>
  <si>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</si>
  <si>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</si>
  <si>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</si>
  <si>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</si>
  <si>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</si>
  <si>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</si>
  <si>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</si>
  <si>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</si>
  <si>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</si>
  <si>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</si>
  <si>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</si>
  <si>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</si>
  <si>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</si>
  <si>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</si>
  <si>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</si>
  <si>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</si>
  <si>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</si>
  <si>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</si>
  <si>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</si>
  <si>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</si>
  <si>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</si>
  <si>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</si>
  <si>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</si>
  <si>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</si>
  <si>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</si>
  <si>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</si>
  <si>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</si>
  <si>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</si>
  <si>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</si>
  <si>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</si>
  <si>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</si>
  <si>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</si>
  <si>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</si>
  <si>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</si>
  <si>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</si>
  <si>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</si>
  <si>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</si>
  <si>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</si>
  <si>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</si>
  <si>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</si>
  <si>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</si>
  <si>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</si>
  <si>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</si>
  <si>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</si>
  <si>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</si>
  <si>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</si>
  <si>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</si>
  <si>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</si>
  <si>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</si>
  <si>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</si>
  <si>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</si>
  <si>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</si>
  <si>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</si>
  <si>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</si>
  <si>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</si>
  <si>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</si>
  <si>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</si>
  <si>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</si>
  <si>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</si>
  <si>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</si>
  <si>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</si>
  <si>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</si>
  <si>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</si>
  <si>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</si>
  <si>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</si>
  <si>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</si>
  <si>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</si>
  <si>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</si>
  <si>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</si>
  <si>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</si>
  <si>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</si>
  <si>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</si>
  <si>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</si>
  <si>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</si>
  <si>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</si>
  <si>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</si>
  <si>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</si>
  <si>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</si>
  <si>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</si>
  <si>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</si>
  <si>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</si>
  <si>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</si>
  <si>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</si>
  <si>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</si>
  <si>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</si>
  <si>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</si>
  <si>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</si>
  <si>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</si>
  <si>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</si>
  <si>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</si>
  <si>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</si>
  <si>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</si>
  <si>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</si>
  <si>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</si>
  <si>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</si>
  <si>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</si>
  <si>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</si>
  <si>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</si>
  <si>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</si>
  <si>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</si>
  <si>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</si>
  <si>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</si>
  <si>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</si>
  <si>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</si>
  <si>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</si>
  <si>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</si>
  <si>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</si>
  <si>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</si>
  <si>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</si>
  <si>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</si>
  <si>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</si>
  <si>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</si>
  <si>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</si>
  <si>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</si>
  <si>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</si>
  <si>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</si>
  <si>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</si>
  <si>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</si>
  <si>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</si>
  <si>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</si>
  <si>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</si>
  <si>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</si>
  <si>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</si>
  <si>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</si>
  <si>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</si>
  <si>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</si>
  <si>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</si>
  <si>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</si>
  <si>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</si>
  <si>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</si>
  <si>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</si>
  <si>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</si>
  <si>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</si>
  <si>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</si>
  <si>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</si>
  <si>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</si>
  <si>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</si>
  <si>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</si>
  <si>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</si>
  <si>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</si>
  <si>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</si>
  <si>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</si>
  <si>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</si>
  <si>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</si>
  <si>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</si>
  <si>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</si>
  <si>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</si>
  <si>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</si>
  <si>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</si>
  <si>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</si>
  <si>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</si>
  <si>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</si>
  <si>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</si>
  <si>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</si>
  <si>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</si>
  <si>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</si>
  <si>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</si>
  <si>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</si>
  <si>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</si>
  <si>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</si>
  <si>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</si>
  <si>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</si>
  <si>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</si>
  <si>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</si>
  <si>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</si>
  <si>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</si>
  <si>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</si>
  <si>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</si>
  <si>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</si>
  <si>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</si>
  <si>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</si>
  <si>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</si>
  <si>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</si>
  <si>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</si>
  <si>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</si>
  <si>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</si>
  <si>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</si>
  <si>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</si>
  <si>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</si>
  <si>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</si>
  <si>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</si>
  <si>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</si>
  <si>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</si>
  <si>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</si>
  <si>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</si>
  <si>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</si>
  <si>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</si>
  <si>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</si>
  <si>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</si>
  <si>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</si>
  <si>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</si>
  <si>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</si>
  <si>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</si>
  <si>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</si>
  <si>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</si>
  <si>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</si>
  <si>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</si>
  <si>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</si>
  <si>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</si>
  <si>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</si>
  <si>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</si>
  <si>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</si>
  <si>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</si>
  <si>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</si>
  <si>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</si>
  <si>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</si>
  <si>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</si>
  <si>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</si>
  <si>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</si>
  <si>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</si>
  <si>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</si>
  <si>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</si>
  <si>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</si>
  <si>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</si>
  <si>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</si>
  <si>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</si>
  <si>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</si>
  <si>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</si>
  <si>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</si>
  <si>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</si>
  <si>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</si>
  <si>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</si>
  <si>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</si>
  <si>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</si>
  <si>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</si>
  <si>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</si>
  <si>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</si>
  <si>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</si>
  <si>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</si>
  <si>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</si>
  <si>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</si>
  <si>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</si>
  <si>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</si>
  <si>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</si>
  <si>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</si>
  <si>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</si>
  <si>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</si>
  <si>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</si>
  <si>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</si>
  <si>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</si>
  <si>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</si>
  <si>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</si>
  <si>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</si>
  <si>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</si>
  <si>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</si>
  <si>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</si>
  <si>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</si>
  <si>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</si>
  <si>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</si>
  <si>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</si>
  <si>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</si>
  <si>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</si>
  <si>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</si>
  <si>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</si>
  <si>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</si>
  <si>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</si>
  <si>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</si>
  <si>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</si>
  <si>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</si>
  <si>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</si>
  <si>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</si>
  <si>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</si>
  <si>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</si>
  <si>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</si>
  <si>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</si>
  <si>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</si>
  <si>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</si>
  <si>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</si>
  <si>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</si>
  <si>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</si>
  <si>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</si>
  <si>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</si>
  <si>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</si>
  <si>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</si>
  <si>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</si>
  <si>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</si>
  <si>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</si>
  <si>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</si>
  <si>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</si>
  <si>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</si>
  <si>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</si>
  <si>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</si>
  <si>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</si>
  <si>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</si>
  <si>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</si>
  <si>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</si>
  <si>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</si>
  <si>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</si>
  <si>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</si>
  <si>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</si>
  <si>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</si>
  <si>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</si>
  <si>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</si>
  <si>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</si>
  <si>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</si>
  <si>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</si>
  <si>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</si>
  <si>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</si>
  <si>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</si>
  <si>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</si>
  <si>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</si>
  <si>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</si>
  <si>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</si>
  <si>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</si>
  <si>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</si>
  <si>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</si>
  <si>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</si>
  <si>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</si>
  <si>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</si>
  <si>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</si>
  <si>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</si>
  <si>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</si>
  <si>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</si>
  <si>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</si>
  <si>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</si>
  <si>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</si>
  <si>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</si>
  <si>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</si>
  <si>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</si>
  <si>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</si>
  <si>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</si>
  <si>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</si>
  <si>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</si>
  <si>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</si>
  <si>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</si>
  <si>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</si>
  <si>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</si>
  <si>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</si>
  <si>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</si>
  <si>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</si>
  <si>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</si>
  <si>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</si>
  <si>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</si>
  <si>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</si>
  <si>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</si>
  <si>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</si>
  <si>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</si>
  <si>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</si>
  <si>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</si>
  <si>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</si>
  <si>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</si>
  <si>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</si>
  <si>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</si>
  <si>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</si>
  <si>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</si>
  <si>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</si>
  <si>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</si>
  <si>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</si>
  <si>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</si>
  <si>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</si>
  <si>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</si>
  <si>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</si>
  <si>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</si>
  <si>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</si>
  <si>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</si>
  <si>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</si>
  <si>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</si>
  <si>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</si>
  <si>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</si>
  <si>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</si>
  <si>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</si>
  <si>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</si>
  <si>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</si>
  <si>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</si>
  <si>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</si>
  <si>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</si>
  <si>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</si>
  <si>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</si>
  <si>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</si>
  <si>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</si>
  <si>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</si>
  <si>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</si>
  <si>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</si>
  <si>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</si>
  <si>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</si>
  <si>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</si>
  <si>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</si>
  <si>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</si>
  <si>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</si>
  <si>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</si>
  <si>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</si>
  <si>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</si>
  <si>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</si>
  <si>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</si>
  <si>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</si>
  <si>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</si>
  <si>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</si>
  <si>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</si>
  <si>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</si>
  <si>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</si>
  <si>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</si>
  <si>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</si>
  <si>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</si>
  <si>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</si>
  <si>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</si>
  <si>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</si>
  <si>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</si>
  <si>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</si>
  <si>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</si>
  <si>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</si>
  <si>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</si>
  <si>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</si>
  <si>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</si>
  <si>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</si>
  <si>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</si>
  <si>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</si>
  <si>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</si>
  <si>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</si>
  <si>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</si>
  <si>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</si>
  <si>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</si>
  <si>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</si>
  <si>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</si>
  <si>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</si>
  <si>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</si>
  <si>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</si>
  <si>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</si>
  <si>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</si>
  <si>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</si>
  <si>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</si>
  <si>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</si>
  <si>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</si>
  <si>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</si>
  <si>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</si>
  <si>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</si>
  <si>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</si>
  <si>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</si>
  <si>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</si>
  <si>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</si>
  <si>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</si>
  <si>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</si>
  <si>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</si>
  <si>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</si>
  <si>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</si>
  <si>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</si>
  <si>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</si>
  <si>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</si>
  <si>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</si>
  <si>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</si>
  <si>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</si>
  <si>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</si>
  <si>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</si>
  <si>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</si>
  <si>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</si>
  <si>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</si>
  <si>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</si>
  <si>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</si>
  <si>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</si>
  <si>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</si>
  <si>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</si>
  <si>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</si>
  <si>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</si>
  <si>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</si>
  <si>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</si>
  <si>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</si>
  <si>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</si>
  <si>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</si>
  <si>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</si>
  <si>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</si>
  <si>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</si>
  <si>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</si>
  <si>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</si>
  <si>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</si>
  <si>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</si>
  <si>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</si>
  <si>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</si>
  <si>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</si>
  <si>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</si>
  <si>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</si>
  <si>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</si>
  <si>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</si>
  <si>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</si>
  <si>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</si>
  <si>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</si>
  <si>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</si>
  <si>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</si>
  <si>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</si>
  <si>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</si>
  <si>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</si>
  <si>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</si>
  <si>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</si>
  <si>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</si>
  <si>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</si>
  <si>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</si>
  <si>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</si>
  <si>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</si>
  <si>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</si>
  <si>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</si>
  <si>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</si>
  <si>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</si>
  <si>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</si>
  <si>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</si>
  <si>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</si>
  <si>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</si>
  <si>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</si>
  <si>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</si>
  <si>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</si>
  <si>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</si>
  <si>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</si>
  <si>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</si>
  <si>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</si>
  <si>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</si>
  <si>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</si>
  <si>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</si>
  <si>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</si>
  <si>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</si>
  <si>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</si>
  <si>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</si>
  <si>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</si>
  <si>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</si>
  <si>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</si>
  <si>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</si>
  <si>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</si>
  <si>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</si>
  <si>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</si>
  <si>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</si>
  <si>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</si>
  <si>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</si>
  <si>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</si>
  <si>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</si>
  <si>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</si>
  <si>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</si>
  <si>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</si>
  <si>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</si>
  <si>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</si>
  <si>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</si>
  <si>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</si>
  <si>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</si>
  <si>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</si>
  <si>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</si>
  <si>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</si>
  <si>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</si>
  <si>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</si>
  <si>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</si>
  <si>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</si>
  <si>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</si>
  <si>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</si>
  <si>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</si>
  <si>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</si>
  <si>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</si>
  <si>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</si>
  <si>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</si>
  <si>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</si>
  <si>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</si>
  <si>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</si>
  <si>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</si>
  <si>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</si>
  <si>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</si>
  <si>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</si>
  <si>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</si>
  <si>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</si>
  <si>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</si>
  <si>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</si>
  <si>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</si>
  <si>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</si>
  <si>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</si>
  <si>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</si>
  <si>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</si>
  <si>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</si>
  <si>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</si>
  <si>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</si>
  <si>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</si>
  <si>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</si>
  <si>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</si>
  <si>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</si>
  <si>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</si>
  <si>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</si>
  <si>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</si>
  <si>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</si>
  <si>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</si>
  <si>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</si>
  <si>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</si>
  <si>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</si>
  <si>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</si>
  <si>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</si>
  <si>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</si>
  <si>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</si>
  <si>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</si>
  <si>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</si>
  <si>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</si>
  <si>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</si>
  <si>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</si>
  <si>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</si>
  <si>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</si>
  <si>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</si>
  <si>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</si>
  <si>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</si>
  <si>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</si>
  <si>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</si>
  <si>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</si>
  <si>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</si>
  <si>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</si>
  <si>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</si>
  <si>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</si>
  <si>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</si>
  <si>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</si>
  <si>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</si>
  <si>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</si>
  <si>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</si>
  <si>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</si>
  <si>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</si>
  <si>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</si>
  <si>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</si>
  <si>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</si>
  <si>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</si>
  <si>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</si>
  <si>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</si>
  <si>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</si>
  <si>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</si>
  <si>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</si>
  <si>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</si>
  <si>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</si>
  <si>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</si>
  <si>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</si>
  <si>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</si>
  <si>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</si>
  <si>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</si>
  <si>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</si>
  <si>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</si>
  <si>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</si>
  <si>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</si>
  <si>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</si>
  <si>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</si>
  <si>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</si>
  <si>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</si>
  <si>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</si>
  <si>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</si>
  <si>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</si>
  <si>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</si>
  <si>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</si>
  <si>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</si>
  <si>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</si>
  <si>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</si>
  <si>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</si>
  <si>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</si>
  <si>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</si>
  <si>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</si>
  <si>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</si>
  <si>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</si>
  <si>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</si>
  <si>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</si>
  <si>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</si>
  <si>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</si>
  <si>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</si>
  <si>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</si>
  <si>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</si>
  <si>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</si>
  <si>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</si>
  <si>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</si>
  <si>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</si>
  <si>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</si>
  <si>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</si>
  <si>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</si>
  <si>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</si>
  <si>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</si>
  <si>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</si>
  <si>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</si>
  <si>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</si>
  <si>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</si>
  <si>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</si>
  <si>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</si>
  <si>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</si>
  <si>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</si>
  <si>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</si>
  <si>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</si>
  <si>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</si>
  <si>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</si>
  <si>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</si>
  <si>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</si>
  <si>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</si>
  <si>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</si>
  <si>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</si>
  <si>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</si>
  <si>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</si>
  <si>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</si>
  <si>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</si>
  <si>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</si>
  <si>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</si>
  <si>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</si>
  <si>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</si>
  <si>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</si>
  <si>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</si>
  <si>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</si>
  <si>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</si>
  <si>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</si>
  <si>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</si>
  <si>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</si>
  <si>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</si>
  <si>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</si>
  <si>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</si>
  <si>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</si>
  <si>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</si>
  <si>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</si>
  <si>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</si>
  <si>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</si>
  <si>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</si>
  <si>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</si>
  <si>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</si>
  <si>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</si>
  <si>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</si>
  <si>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</si>
  <si>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</si>
  <si>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</si>
  <si>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</si>
  <si>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</si>
  <si>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</si>
  <si>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</si>
  <si>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</si>
  <si>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</si>
  <si>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</si>
  <si>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</si>
  <si>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</si>
  <si>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</si>
  <si>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</si>
  <si>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</si>
  <si>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</si>
  <si>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</si>
  <si>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</si>
  <si>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</si>
  <si>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</si>
  <si>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</si>
  <si>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</si>
  <si>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</si>
  <si>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</si>
  <si>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</si>
  <si>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</si>
  <si>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</si>
  <si>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</si>
  <si>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</si>
  <si>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</si>
  <si>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</si>
  <si>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</si>
  <si>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</si>
  <si>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</si>
  <si>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</si>
  <si>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</si>
  <si>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</si>
  <si>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</si>
  <si>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</si>
  <si>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</si>
  <si>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</si>
  <si>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</si>
  <si>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</si>
  <si>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</si>
  <si>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</si>
  <si>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</si>
  <si>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</si>
  <si>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</si>
  <si>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</si>
  <si>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</si>
  <si>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</si>
  <si>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</si>
  <si>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</si>
  <si>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</si>
  <si>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</si>
  <si>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</si>
  <si>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</si>
  <si>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</si>
  <si>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</si>
  <si>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</si>
  <si>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</si>
  <si>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</si>
  <si>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</si>
  <si>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</si>
  <si>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</si>
  <si>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</si>
  <si>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</si>
  <si>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</si>
  <si>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</si>
  <si>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</si>
  <si>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</si>
  <si>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</si>
  <si>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</si>
  <si>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</si>
  <si>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</si>
  <si>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</si>
  <si>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</si>
  <si>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</si>
  <si>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</si>
  <si>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</si>
  <si>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</si>
  <si>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</si>
  <si>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</si>
  <si>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</si>
  <si>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</si>
  <si>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</si>
  <si>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</si>
  <si>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</si>
  <si>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</si>
  <si>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</si>
  <si>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</si>
  <si>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</si>
  <si>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</si>
  <si>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</si>
  <si>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</si>
  <si>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</si>
  <si>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</si>
  <si>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</si>
  <si>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</si>
  <si>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</si>
  <si>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</si>
  <si>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</si>
  <si>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</si>
  <si>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</si>
  <si>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</si>
  <si>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</si>
  <si>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</si>
  <si>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</si>
  <si>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</si>
  <si>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</si>
  <si>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</si>
  <si>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</si>
  <si>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</si>
  <si>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</si>
  <si>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</si>
  <si>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</si>
  <si>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</si>
  <si>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</si>
  <si>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</si>
  <si>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</si>
  <si>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</si>
  <si>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</si>
  <si>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</si>
  <si>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</si>
  <si>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</si>
  <si>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</si>
  <si>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</si>
  <si>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</si>
  <si>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</si>
  <si>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</si>
  <si>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</si>
  <si>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</si>
  <si>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</si>
  <si>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</si>
  <si>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</si>
  <si>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</si>
  <si>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</si>
  <si>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</si>
  <si>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</si>
  <si>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</si>
  <si>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</si>
  <si>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</si>
  <si>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</si>
  <si>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</si>
  <si>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</si>
  <si>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</si>
  <si>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</si>
  <si>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</si>
  <si>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</si>
  <si>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</si>
  <si>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</si>
  <si>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</si>
  <si>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</si>
  <si>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</si>
  <si>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</si>
  <si>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</si>
  <si>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</si>
  <si>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</si>
  <si>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</si>
  <si>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</si>
  <si>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</si>
  <si>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</si>
  <si>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</si>
  <si>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</si>
  <si>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</si>
  <si>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</si>
  <si>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</si>
  <si>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</si>
  <si>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</si>
  <si>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</si>
  <si>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</si>
  <si>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</si>
  <si>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</si>
  <si>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</si>
  <si>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</si>
  <si>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</si>
  <si>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</si>
  <si>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</si>
  <si>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</si>
  <si>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</si>
  <si>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</si>
  <si>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</si>
  <si>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</si>
  <si>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</si>
  <si>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</si>
  <si>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</si>
  <si>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</si>
  <si>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</si>
  <si>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</si>
  <si>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</si>
  <si>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</si>
  <si>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</si>
  <si>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</si>
  <si>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</si>
  <si>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</si>
  <si>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</si>
  <si>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</si>
  <si>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</si>
  <si>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</si>
  <si>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</si>
  <si>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</si>
  <si>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</si>
  <si>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</si>
  <si>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</si>
  <si>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</si>
  <si>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</si>
  <si>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</si>
  <si>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</si>
  <si>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</si>
  <si>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</si>
  <si>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</si>
  <si>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</si>
  <si>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</si>
  <si>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</si>
  <si>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</si>
  <si>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</si>
  <si>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</si>
  <si>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</si>
  <si>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</si>
  <si>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</si>
  <si>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</si>
  <si>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</si>
  <si>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</si>
  <si>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</si>
  <si>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</si>
  <si>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</si>
  <si>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</si>
  <si>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</si>
  <si>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</si>
  <si>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</si>
  <si>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</si>
  <si>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</si>
  <si>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</si>
  <si>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</si>
  <si>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</si>
  <si>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</si>
  <si>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</si>
  <si>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</si>
  <si>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</si>
  <si>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</si>
  <si>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</si>
  <si>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</si>
  <si>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</si>
  <si>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</si>
  <si>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</si>
  <si>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</si>
  <si>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</si>
  <si>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</si>
  <si>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</si>
  <si>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</si>
  <si>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</si>
  <si>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</si>
  <si>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</si>
  <si>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</si>
  <si>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</si>
  <si>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</si>
  <si>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</si>
  <si>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</si>
  <si>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</si>
  <si>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</si>
  <si>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</si>
  <si>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</si>
  <si>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</si>
  <si>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</si>
  <si>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</si>
  <si>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</si>
  <si>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</si>
  <si>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</si>
  <si>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</si>
  <si>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</si>
  <si>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</si>
  <si>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</si>
  <si>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</si>
  <si>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</si>
  <si>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</si>
  <si>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</si>
  <si>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</si>
  <si>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</si>
  <si>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</si>
  <si>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</si>
  <si>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</si>
  <si>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</si>
  <si>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</si>
  <si>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</si>
  <si>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</si>
  <si>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</si>
  <si>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</si>
  <si>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</si>
  <si>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</si>
  <si>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</si>
  <si>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</si>
  <si>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</si>
  <si>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</si>
  <si>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</si>
  <si>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</si>
  <si>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</si>
  <si>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</si>
  <si>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</si>
  <si>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</si>
  <si>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</si>
  <si>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</si>
  <si>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</si>
  <si>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</si>
  <si>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</si>
  <si>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</si>
  <si>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</si>
  <si>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</si>
  <si>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</si>
  <si>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</si>
  <si>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</si>
  <si>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</si>
  <si>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</si>
  <si>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</si>
  <si>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</si>
  <si>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</si>
  <si>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</si>
  <si>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</si>
  <si>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</si>
  <si>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</si>
  <si>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</si>
  <si>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</si>
  <si>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</si>
  <si>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</si>
  <si>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</si>
  <si>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</si>
  <si>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</si>
  <si>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</si>
  <si>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</si>
  <si>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</si>
  <si>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</si>
  <si>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</si>
  <si>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</si>
  <si>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</si>
  <si>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</si>
  <si>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</si>
  <si>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</si>
  <si>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</si>
  <si>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</si>
  <si>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</si>
  <si>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</si>
  <si>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</si>
  <si>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</si>
  <si>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</si>
  <si>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</si>
  <si>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</si>
  <si>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</si>
  <si>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</si>
  <si>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</si>
  <si>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</si>
  <si>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</si>
  <si>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</si>
  <si>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</si>
  <si>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</si>
  <si>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</si>
  <si>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</si>
  <si>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</si>
  <si>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</si>
  <si>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</si>
  <si>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</si>
  <si>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</si>
  <si>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</si>
  <si>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</si>
  <si>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</si>
  <si>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</si>
  <si>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</si>
  <si>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</si>
  <si>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</si>
  <si>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</si>
  <si>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</si>
  <si>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</si>
  <si>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</si>
  <si>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</si>
  <si>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</si>
  <si>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</si>
  <si>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</si>
  <si>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</si>
  <si>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</si>
  <si>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</si>
  <si>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</si>
  <si>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</si>
  <si>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</si>
  <si>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</si>
  <si>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</si>
  <si>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</si>
  <si>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</si>
  <si>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</si>
  <si>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</si>
  <si>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</si>
  <si>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</si>
  <si>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</si>
  <si>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</si>
  <si>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</si>
  <si>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</si>
  <si>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</si>
  <si>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</si>
  <si>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</si>
  <si>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</si>
  <si>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</si>
  <si>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</si>
  <si>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</si>
  <si>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</si>
  <si>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</si>
  <si>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</si>
  <si>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</si>
  <si>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</si>
  <si>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</si>
  <si>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</si>
  <si>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</si>
  <si>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</si>
  <si>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</si>
  <si>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</si>
  <si>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</si>
  <si>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</si>
  <si>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</si>
  <si>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</si>
  <si>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</si>
  <si>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</si>
  <si>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</si>
  <si>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</si>
  <si>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</si>
  <si>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</si>
  <si>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</si>
  <si>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</si>
  <si>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</si>
  <si>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</si>
  <si>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</si>
  <si>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</si>
  <si>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</si>
  <si>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</si>
  <si>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</si>
  <si>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</si>
  <si>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</si>
  <si>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</si>
  <si>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</si>
  <si>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</si>
  <si>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</si>
  <si>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</si>
  <si>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</si>
  <si>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</si>
  <si>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</si>
  <si>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</si>
  <si>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</si>
  <si>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</si>
  <si>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</si>
  <si>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</si>
  <si>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</si>
  <si>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</si>
  <si>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</si>
  <si>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</si>
  <si>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</si>
  <si>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</si>
  <si>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</si>
  <si>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</si>
  <si>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</si>
  <si>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</si>
  <si>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</si>
  <si>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</si>
  <si>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</si>
  <si>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</si>
  <si>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</si>
  <si>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</si>
  <si>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</si>
  <si>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</si>
  <si>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</si>
  <si>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</si>
  <si>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</si>
  <si>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</si>
  <si>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</si>
  <si>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</si>
  <si>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</si>
  <si>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</si>
  <si>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</si>
  <si>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</si>
  <si>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</si>
  <si>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</si>
  <si>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</si>
  <si>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</si>
  <si>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</si>
  <si>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</si>
  <si>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</si>
  <si>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</si>
  <si>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</si>
  <si>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</si>
  <si>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</si>
  <si>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</si>
  <si>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</si>
  <si>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</si>
  <si>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</si>
  <si>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</si>
  <si>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</si>
  <si>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</si>
  <si>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</si>
  <si>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</si>
  <si>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</si>
  <si>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</si>
  <si>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</si>
  <si>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</si>
  <si>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</si>
  <si>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</si>
  <si>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</si>
  <si>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</si>
  <si>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</si>
  <si>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</si>
  <si>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</si>
  <si>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</si>
  <si>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</si>
  <si>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</si>
  <si>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</si>
  <si>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</si>
  <si>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</si>
  <si>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</si>
  <si>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</si>
  <si>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</si>
  <si>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</si>
  <si>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</si>
  <si>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</si>
  <si>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</si>
  <si>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</si>
  <si>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</si>
  <si>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</si>
  <si>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</si>
  <si>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</si>
  <si>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</si>
  <si>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</si>
  <si>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</si>
  <si>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</si>
  <si>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</si>
  <si>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</si>
  <si>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</si>
  <si>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</si>
  <si>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</si>
  <si>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</si>
  <si>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</si>
  <si>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</si>
  <si>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</si>
  <si>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</si>
  <si>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</si>
  <si>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</si>
  <si>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</si>
  <si>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</si>
  <si>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</si>
  <si>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</si>
  <si>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</si>
  <si>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</si>
  <si>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</si>
  <si>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</si>
  <si>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</si>
  <si>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</si>
  <si>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</si>
  <si>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</si>
  <si>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</si>
  <si>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</si>
  <si>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</si>
  <si>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</si>
  <si>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</si>
  <si>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</si>
  <si>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</si>
  <si>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</si>
  <si>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</si>
  <si>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</si>
  <si>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</si>
  <si>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</si>
  <si>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</si>
  <si>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</si>
  <si>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</si>
  <si>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</si>
  <si>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</si>
  <si>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</si>
  <si>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</si>
  <si>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</si>
  <si>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</si>
  <si>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</si>
  <si>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</si>
  <si>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</si>
  <si>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</si>
  <si>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</si>
  <si>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</si>
  <si>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</si>
  <si>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</si>
  <si>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</si>
  <si>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</si>
  <si>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</si>
  <si>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</si>
  <si>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</si>
  <si>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</si>
  <si>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</si>
  <si>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</si>
  <si>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</si>
  <si>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</si>
  <si>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</si>
  <si>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</si>
  <si>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</si>
  <si>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</si>
  <si>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</si>
  <si>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</si>
  <si>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</si>
  <si>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</si>
  <si>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</si>
  <si>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</si>
  <si>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</si>
  <si>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</si>
  <si>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</si>
  <si>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</si>
  <si>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</si>
  <si>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</si>
  <si>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</si>
  <si>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</si>
  <si>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</si>
  <si>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</si>
  <si>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</si>
  <si>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</si>
  <si>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</si>
  <si>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</si>
  <si>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</si>
  <si>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</si>
  <si>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</si>
  <si>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</si>
  <si>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</si>
  <si>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</si>
  <si>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</si>
  <si>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</si>
  <si>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</si>
  <si>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</si>
  <si>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</si>
  <si>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</si>
  <si>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</si>
  <si>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</si>
  <si>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</si>
  <si>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</si>
  <si>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</si>
  <si>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</si>
  <si>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</si>
  <si>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</si>
  <si>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</si>
  <si>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</si>
  <si>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</si>
  <si>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</si>
  <si>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</si>
  <si>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</si>
  <si>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</si>
  <si>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</si>
  <si>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</si>
  <si>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</si>
  <si>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</si>
  <si>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</si>
  <si>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</si>
  <si>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</si>
  <si>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</si>
  <si>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</si>
  <si>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</si>
  <si>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</si>
  <si>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</si>
  <si>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</si>
  <si>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</si>
  <si>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</si>
  <si>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</si>
  <si>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</si>
  <si>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</si>
  <si>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</si>
  <si>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</si>
  <si>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</si>
  <si>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</si>
  <si>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</si>
  <si>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</si>
  <si>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</si>
  <si>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</si>
  <si>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</si>
  <si>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</si>
  <si>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</si>
  <si>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</si>
  <si>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</si>
  <si>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</si>
  <si>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</si>
  <si>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</si>
  <si>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</si>
  <si>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</si>
  <si>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</si>
  <si>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</si>
  <si>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</si>
  <si>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</si>
  <si>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</si>
  <si>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</si>
  <si>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</si>
  <si>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</si>
  <si>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</si>
  <si>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</si>
  <si>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</si>
  <si>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</si>
  <si>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</si>
  <si>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</si>
  <si>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</si>
  <si>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</si>
  <si>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</si>
  <si>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</si>
  <si>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</si>
  <si>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</si>
  <si>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</si>
  <si>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</si>
  <si>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</si>
  <si>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</si>
  <si>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</si>
  <si>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</si>
  <si>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</si>
  <si>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</si>
  <si>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</si>
  <si>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</si>
  <si>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</si>
  <si>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</si>
  <si>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</si>
  <si>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</si>
  <si>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</si>
  <si>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</si>
  <si>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</si>
  <si>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</si>
  <si>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</si>
  <si>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</si>
  <si>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</si>
  <si>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</si>
  <si>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</si>
  <si>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</si>
  <si>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</si>
  <si>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</si>
  <si>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</si>
  <si>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</si>
  <si>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</si>
  <si>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</si>
  <si>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</si>
  <si>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</si>
  <si>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</si>
  <si>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</si>
  <si>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</si>
  <si>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</si>
  <si>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</si>
  <si>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</si>
  <si>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</si>
  <si>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</si>
  <si>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</si>
  <si>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</si>
  <si>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</si>
  <si>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</si>
  <si>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</si>
  <si>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</si>
  <si>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</si>
  <si>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</si>
  <si>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</si>
  <si>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</si>
  <si>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</si>
  <si>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</si>
  <si>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</si>
  <si>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</si>
  <si>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</si>
  <si>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</si>
  <si>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</si>
  <si>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</si>
  <si>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</si>
  <si>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</si>
  <si>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</si>
  <si>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</si>
  <si>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</si>
  <si>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</si>
  <si>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</si>
  <si>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</si>
  <si>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</si>
  <si>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</si>
  <si>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</si>
  <si>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</si>
  <si>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</si>
  <si>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</si>
  <si>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</si>
  <si>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</si>
  <si>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</si>
  <si>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</si>
  <si>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</si>
  <si>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</si>
  <si>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</si>
  <si>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</si>
  <si>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</si>
  <si>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</si>
  <si>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</si>
  <si>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</si>
  <si>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</si>
  <si>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</si>
  <si>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</si>
  <si>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</si>
  <si>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</si>
  <si>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</si>
  <si>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</si>
  <si>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</si>
  <si>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</si>
  <si>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</si>
  <si>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</si>
  <si>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</si>
  <si>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</si>
  <si>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</si>
  <si>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</si>
  <si>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</si>
  <si>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</si>
  <si>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</si>
  <si>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</si>
  <si>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</si>
  <si>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</si>
  <si>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</si>
  <si>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</si>
  <si>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</si>
  <si>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</si>
  <si>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</si>
  <si>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</si>
  <si>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</si>
  <si>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</si>
  <si>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</si>
  <si>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</si>
  <si>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</si>
  <si>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</si>
  <si>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</si>
  <si>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</si>
  <si>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</si>
  <si>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</si>
  <si>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</si>
  <si>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</si>
  <si>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</si>
  <si>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</si>
  <si>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</si>
  <si>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</si>
  <si>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</si>
  <si>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</si>
  <si>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</si>
  <si>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</si>
  <si>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</si>
  <si>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</si>
  <si>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</si>
  <si>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</si>
  <si>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</si>
  <si>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</si>
  <si>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</si>
  <si>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</si>
  <si>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</si>
  <si>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</si>
  <si>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</si>
  <si>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</si>
  <si>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</si>
  <si>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</si>
  <si>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</si>
  <si>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</si>
  <si>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</si>
  <si>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</si>
  <si>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</si>
  <si>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</si>
  <si>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</si>
  <si>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</si>
  <si>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</si>
  <si>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</si>
  <si>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</si>
  <si>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</si>
  <si>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</si>
  <si>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</si>
  <si>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</si>
  <si>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</si>
  <si>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</si>
  <si>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</si>
  <si>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</si>
  <si>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</si>
  <si>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</si>
  <si>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</si>
  <si>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</si>
  <si>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</si>
  <si>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</si>
  <si>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</si>
  <si>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</si>
  <si>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</si>
  <si>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</si>
  <si>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</si>
  <si>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</si>
  <si>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</si>
  <si>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</si>
  <si>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</si>
  <si>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</si>
  <si>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</si>
  <si>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</si>
  <si>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</si>
  <si>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</si>
  <si>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</si>
  <si>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</si>
  <si>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</si>
  <si>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</si>
  <si>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</si>
  <si>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</si>
  <si>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</si>
  <si>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</si>
  <si>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</si>
  <si>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</si>
  <si>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</si>
  <si>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</si>
  <si>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</si>
  <si>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</si>
  <si>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</si>
  <si>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</si>
  <si>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</si>
  <si>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</si>
  <si>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</si>
  <si>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</si>
  <si>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</si>
  <si>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</si>
  <si>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</si>
  <si>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</si>
  <si>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</si>
  <si>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</si>
  <si>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</si>
  <si>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</si>
  <si>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</si>
  <si>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</si>
  <si>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</si>
  <si>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</si>
  <si>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</si>
  <si>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</si>
  <si>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</si>
  <si>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</si>
  <si>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</si>
  <si>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</si>
  <si>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</si>
  <si>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</si>
  <si>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</si>
  <si>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</si>
  <si>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</si>
  <si>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</si>
  <si>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</si>
  <si>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</si>
  <si>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</si>
  <si>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</si>
  <si>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</si>
  <si>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</si>
  <si>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</si>
  <si>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</si>
  <si>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</si>
  <si>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</si>
  <si>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</si>
  <si>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</si>
  <si>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</si>
  <si>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</si>
  <si>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</si>
  <si>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</si>
  <si>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</si>
  <si>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</si>
  <si>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</si>
  <si>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</si>
  <si>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</si>
  <si>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</si>
  <si>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</si>
  <si>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</si>
  <si>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</si>
  <si>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</si>
  <si>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</si>
  <si>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</si>
  <si>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</si>
  <si>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</si>
  <si>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</si>
  <si>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</si>
  <si>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</si>
  <si>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</si>
  <si>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</si>
  <si>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</si>
  <si>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</si>
  <si>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</si>
  <si>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</si>
  <si>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</si>
  <si>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</si>
  <si>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</si>
  <si>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</si>
  <si>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</si>
  <si>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</si>
  <si>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</si>
  <si>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</si>
  <si>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</si>
  <si>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</si>
  <si>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</si>
  <si>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</si>
  <si>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</si>
  <si>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</si>
  <si>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</si>
  <si>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</si>
  <si>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</si>
  <si>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</si>
  <si>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</si>
  <si>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</si>
  <si>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</si>
  <si>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</si>
  <si>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</si>
  <si>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</si>
  <si>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</si>
  <si>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</si>
  <si>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</si>
  <si>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</si>
  <si>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</si>
  <si>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</si>
  <si>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</si>
  <si>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</si>
  <si>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</si>
  <si>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</si>
  <si>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</si>
  <si>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</si>
  <si>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</si>
  <si>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</si>
  <si>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</si>
  <si>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</si>
  <si>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</si>
  <si>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</si>
  <si>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</si>
  <si>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</si>
  <si>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</si>
  <si>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</si>
  <si>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</si>
  <si>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</si>
  <si>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</si>
  <si>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</si>
  <si>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</si>
  <si>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</si>
  <si>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</si>
  <si>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</si>
  <si>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</si>
  <si>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</si>
  <si>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</si>
  <si>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</si>
  <si>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</si>
  <si>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</si>
  <si>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</si>
  <si>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</si>
  <si>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</si>
  <si>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</si>
  <si>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</si>
  <si>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</si>
  <si>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</si>
  <si>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</si>
  <si>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</si>
  <si>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</si>
  <si>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</si>
  <si>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</si>
  <si>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</si>
  <si>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</si>
  <si>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</si>
  <si>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</si>
  <si>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</si>
  <si>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</si>
  <si>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</si>
  <si>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</si>
  <si>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</si>
  <si>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</si>
  <si>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</si>
  <si>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</si>
  <si>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</si>
  <si>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</si>
  <si>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</si>
  <si>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</si>
  <si>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</si>
  <si>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</si>
  <si>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</si>
  <si>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</si>
  <si>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</si>
  <si>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</si>
  <si>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</si>
  <si>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</si>
  <si>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</si>
  <si>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</si>
  <si>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</si>
  <si>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</si>
  <si>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</si>
  <si>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</si>
  <si>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</si>
  <si>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</si>
  <si>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</si>
  <si>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</si>
  <si>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</si>
  <si>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</si>
  <si>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</si>
  <si>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</si>
  <si>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</si>
  <si>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</si>
  <si>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</si>
  <si>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</si>
  <si>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</si>
  <si>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</si>
  <si>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</si>
  <si>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</si>
  <si>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</si>
  <si>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</si>
  <si>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</si>
  <si>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</si>
  <si>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</si>
  <si>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</si>
  <si>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</si>
  <si>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</si>
  <si>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</si>
  <si>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</si>
  <si>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</si>
  <si>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</si>
  <si>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</si>
  <si>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</si>
  <si>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</si>
  <si>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</si>
  <si>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</si>
  <si>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</si>
  <si>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</si>
  <si>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</si>
  <si>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</si>
  <si>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</si>
  <si>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</si>
  <si>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</si>
  <si>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</si>
  <si>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</si>
  <si>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</si>
  <si>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</si>
  <si>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</si>
  <si>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</si>
  <si>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</si>
  <si>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</si>
  <si>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</si>
  <si>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</si>
  <si>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</si>
  <si>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</si>
  <si>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</si>
  <si>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</si>
  <si>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</si>
  <si>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</si>
  <si>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</si>
  <si>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</si>
  <si>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</si>
  <si>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</si>
  <si>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</si>
  <si>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</si>
  <si>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</si>
  <si>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</si>
  <si>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</si>
  <si>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</si>
  <si>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</si>
  <si>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</si>
  <si>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</si>
  <si>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</si>
  <si>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</si>
  <si>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</si>
  <si>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</si>
  <si>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</si>
  <si>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</si>
  <si>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</si>
  <si>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</si>
  <si>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</si>
  <si>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</si>
  <si>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</si>
  <si>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</si>
  <si>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</si>
  <si>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</si>
  <si>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</si>
  <si>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</si>
  <si>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</si>
  <si>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</si>
  <si>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</si>
  <si>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</si>
  <si>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</si>
  <si>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</si>
  <si>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</si>
  <si>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</si>
  <si>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</si>
  <si>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</si>
  <si>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</si>
  <si>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</si>
  <si>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</si>
  <si>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</si>
  <si>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</si>
  <si>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</si>
  <si>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</si>
  <si>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</si>
  <si>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</si>
  <si>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</si>
  <si>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</si>
  <si>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</si>
  <si>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</si>
  <si>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</si>
  <si>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</si>
  <si>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</si>
  <si>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</si>
  <si>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</si>
  <si>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</si>
  <si>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</si>
  <si>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</si>
  <si>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</si>
  <si>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</si>
  <si>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</si>
  <si>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</si>
  <si>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</si>
  <si>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</si>
  <si>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</si>
  <si>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</si>
  <si>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</si>
  <si>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</si>
  <si>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</si>
  <si>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</si>
  <si>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</si>
  <si>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</si>
  <si>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</si>
  <si>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</si>
  <si>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</si>
  <si>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</si>
  <si>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</si>
  <si>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</si>
  <si>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</si>
  <si>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</si>
  <si>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</si>
  <si>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</si>
  <si>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</si>
  <si>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</si>
  <si>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</si>
  <si>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</si>
  <si>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</si>
  <si>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</si>
  <si>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</si>
  <si>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</si>
  <si>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</si>
  <si>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</si>
  <si>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</si>
  <si>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</si>
  <si>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</si>
  <si>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</si>
  <si>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</si>
  <si>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</si>
  <si>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</si>
  <si>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</si>
  <si>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</si>
  <si>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</si>
  <si>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</si>
  <si>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</si>
  <si>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</si>
  <si>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</si>
  <si>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</si>
  <si>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</si>
  <si>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</si>
  <si>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</si>
  <si>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</si>
  <si>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</si>
  <si>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</si>
  <si>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</si>
  <si>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</si>
  <si>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</si>
  <si>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</si>
  <si>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</si>
  <si>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</si>
  <si>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</si>
  <si>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</si>
  <si>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</si>
  <si>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</si>
  <si>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</si>
  <si>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</si>
  <si>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</si>
  <si>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</si>
  <si>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</si>
  <si>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</si>
  <si>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</si>
  <si>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</si>
  <si>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</si>
  <si>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</si>
  <si>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</si>
  <si>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</si>
  <si>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</si>
  <si>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</si>
  <si>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</si>
  <si>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</si>
  <si>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</si>
  <si>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</si>
  <si>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</si>
  <si>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</si>
  <si>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</si>
  <si>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</si>
  <si>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</si>
  <si>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</si>
  <si>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</si>
  <si>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</si>
  <si>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</si>
  <si>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</si>
  <si>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</si>
  <si>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</si>
  <si>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</si>
  <si>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</si>
  <si>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</si>
  <si>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</si>
  <si>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</si>
  <si>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</si>
  <si>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</si>
  <si>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</si>
  <si>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</si>
  <si>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</si>
  <si>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</si>
  <si>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</si>
  <si>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</si>
  <si>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</si>
  <si>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</si>
  <si>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</si>
  <si>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</si>
  <si>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</si>
  <si>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</si>
  <si>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</si>
  <si>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</si>
  <si>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</si>
  <si>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</si>
  <si>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</si>
  <si>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</si>
  <si>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</si>
  <si>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</si>
  <si>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</si>
  <si>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</si>
  <si>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</si>
  <si>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</si>
  <si>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</si>
  <si>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</si>
  <si>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</si>
  <si>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</si>
  <si>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</si>
  <si>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</si>
  <si>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</si>
  <si>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</si>
  <si>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</si>
  <si>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</si>
  <si>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</si>
  <si>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</si>
  <si>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</si>
  <si>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</si>
  <si>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</si>
  <si>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</si>
  <si>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</si>
  <si>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</si>
  <si>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</si>
  <si>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</si>
  <si>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</si>
  <si>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</si>
  <si>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</si>
  <si>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</si>
  <si>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</si>
  <si>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</si>
  <si>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</si>
  <si>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</si>
  <si>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</si>
  <si>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</si>
  <si>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</si>
  <si>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</si>
  <si>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</si>
  <si>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</si>
  <si>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</si>
  <si>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</si>
  <si>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</si>
  <si>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</si>
  <si>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</si>
  <si>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</si>
  <si>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</si>
  <si>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</si>
  <si>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</si>
  <si>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</si>
  <si>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</si>
  <si>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</si>
  <si>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</si>
  <si>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</si>
  <si>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</si>
  <si>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</si>
  <si>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</si>
  <si>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</si>
  <si>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</si>
  <si>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</si>
  <si>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</si>
  <si>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</si>
  <si>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</si>
  <si>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</si>
  <si>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</si>
  <si>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</si>
  <si>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</si>
  <si>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</si>
  <si>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</si>
  <si>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</si>
  <si>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</si>
  <si>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</si>
  <si>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</si>
  <si>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</si>
  <si>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</si>
  <si>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</si>
  <si>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</si>
  <si>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</si>
  <si>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</si>
  <si>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</si>
  <si>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</si>
  <si>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</si>
  <si>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</si>
  <si>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</si>
  <si>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</si>
  <si>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</si>
  <si>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</si>
  <si>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</si>
  <si>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</si>
  <si>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</si>
  <si>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</si>
  <si>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</si>
  <si>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</si>
  <si>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</si>
  <si>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</si>
  <si>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</si>
  <si>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</si>
  <si>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</si>
  <si>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</si>
  <si>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</si>
  <si>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</si>
  <si>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</si>
  <si>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</si>
  <si>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</si>
  <si>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</si>
  <si>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</si>
  <si>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</si>
  <si>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</si>
  <si>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</si>
  <si>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</si>
  <si>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</si>
  <si>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</si>
  <si>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</si>
  <si>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</si>
  <si>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</si>
  <si>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</si>
  <si>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</si>
  <si>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</si>
  <si>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</si>
  <si>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</si>
  <si>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</si>
  <si>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</si>
  <si>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</si>
  <si>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</si>
  <si>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</si>
  <si>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</si>
  <si>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</si>
  <si>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</si>
  <si>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</si>
  <si>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</si>
  <si>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</si>
  <si>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</si>
  <si>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</si>
  <si>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</si>
  <si>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</si>
  <si>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</si>
  <si>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</si>
  <si>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</si>
  <si>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</si>
  <si>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</si>
  <si>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</si>
  <si>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</si>
  <si>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</si>
  <si>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</si>
  <si>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</si>
  <si>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</si>
  <si>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</si>
  <si>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</si>
  <si>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</si>
  <si>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</si>
  <si>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</si>
  <si>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</si>
  <si>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</si>
  <si>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</si>
  <si>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</si>
  <si>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</si>
  <si>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</si>
  <si>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</si>
  <si>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</si>
  <si>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</si>
  <si>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</si>
  <si>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</si>
  <si>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</si>
  <si>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</si>
  <si>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</si>
  <si>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</si>
  <si>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</si>
  <si>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</si>
  <si>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</si>
  <si>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</si>
  <si>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</si>
  <si>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</si>
  <si>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</si>
  <si>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</si>
  <si>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</si>
  <si>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</si>
  <si>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</si>
  <si>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</si>
  <si>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</si>
  <si>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</si>
  <si>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</si>
  <si>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</si>
  <si>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</si>
  <si>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</si>
  <si>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</si>
  <si>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</si>
  <si>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</si>
  <si>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</si>
  <si>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</si>
  <si>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</si>
  <si>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</si>
  <si>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</si>
  <si>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</si>
  <si>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</si>
  <si>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</si>
  <si>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</si>
  <si>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</si>
  <si>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</si>
  <si>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</si>
  <si>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</si>
  <si>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</si>
  <si>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</si>
  <si>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</si>
  <si>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</si>
  <si>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</si>
  <si>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</si>
  <si>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</si>
  <si>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</si>
  <si>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</si>
  <si>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</si>
  <si>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</si>
  <si>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</si>
  <si>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</si>
  <si>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</si>
  <si>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</si>
  <si>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</si>
  <si>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</si>
  <si>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</si>
  <si>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</si>
  <si>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</si>
  <si>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</si>
  <si>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</si>
  <si>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</si>
  <si>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</si>
  <si>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</si>
  <si>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</si>
  <si>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</si>
  <si>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</si>
  <si>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</si>
  <si>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</si>
  <si>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</si>
  <si>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</si>
  <si>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</si>
  <si>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</si>
  <si>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</si>
  <si>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</si>
  <si>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</si>
  <si>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</si>
  <si>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</si>
  <si>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</si>
  <si>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</si>
  <si>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</si>
  <si>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</si>
  <si>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</si>
  <si>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</si>
  <si>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</si>
  <si>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</si>
  <si>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</si>
  <si>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</si>
  <si>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</si>
  <si>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</si>
  <si>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</si>
  <si>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</si>
  <si>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</si>
  <si>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</si>
  <si>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</si>
  <si>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</si>
  <si>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</si>
  <si>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</si>
  <si>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</si>
  <si>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</si>
  <si>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</si>
  <si>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</si>
  <si>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</si>
  <si>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</si>
  <si>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</si>
  <si>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</si>
  <si>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</si>
  <si>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</si>
  <si>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</si>
  <si>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</si>
  <si>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</si>
  <si>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</si>
  <si>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</si>
  <si>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</si>
  <si>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</si>
  <si>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</si>
  <si>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</si>
  <si>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</si>
  <si>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</si>
  <si>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</si>
  <si>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</si>
  <si>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</si>
  <si>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</si>
  <si>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</si>
  <si>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</si>
  <si>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</si>
  <si>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</si>
  <si>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</si>
  <si>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</si>
  <si>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</si>
  <si>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</si>
  <si>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</si>
  <si>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</si>
  <si>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</si>
  <si>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</si>
  <si>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</si>
  <si>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</si>
  <si>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</si>
  <si>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</si>
  <si>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</si>
  <si>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</si>
  <si>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</si>
  <si>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</si>
  <si>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</si>
  <si>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</si>
  <si>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</si>
  <si>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</si>
  <si>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</si>
  <si>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</si>
  <si>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</si>
  <si>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</si>
  <si>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</si>
  <si>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</si>
  <si>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</si>
  <si>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</si>
  <si>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</si>
  <si>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</si>
  <si>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</si>
  <si>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</si>
  <si>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</si>
  <si>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</si>
  <si>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</si>
  <si>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</si>
  <si>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</si>
  <si>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</si>
  <si>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</si>
  <si>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</si>
  <si>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</si>
  <si>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</si>
  <si>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</si>
  <si>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</si>
  <si>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</si>
  <si>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</si>
  <si>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</si>
  <si>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</si>
  <si>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</si>
  <si>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</si>
  <si>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</si>
  <si>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</si>
  <si>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</si>
  <si>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</si>
  <si>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</si>
  <si>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</si>
  <si>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</si>
  <si>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</si>
  <si>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</si>
  <si>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</si>
  <si>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</si>
  <si>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</si>
  <si>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</si>
  <si>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</si>
  <si>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</si>
  <si>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</si>
  <si>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</si>
  <si>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</si>
  <si>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</si>
  <si>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</si>
  <si>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</si>
  <si>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</si>
  <si>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</si>
  <si>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</si>
  <si>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</si>
  <si>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</si>
  <si>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</si>
  <si>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</si>
  <si>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</si>
  <si>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</si>
  <si>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</si>
  <si>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</si>
  <si>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</si>
  <si>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</si>
  <si>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</si>
  <si>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</si>
  <si>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</si>
  <si>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</si>
  <si>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</si>
  <si>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</si>
  <si>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</si>
  <si>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</si>
  <si>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</si>
  <si>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</si>
  <si>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</si>
  <si>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</si>
  <si>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</si>
  <si>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</si>
  <si>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</si>
  <si>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</si>
  <si>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</si>
  <si>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</si>
  <si>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</si>
  <si>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</si>
  <si>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</si>
  <si>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</si>
  <si>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</si>
  <si>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</si>
  <si>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</si>
  <si>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</si>
  <si>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</si>
  <si>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</si>
  <si>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</si>
  <si>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</si>
  <si>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</si>
  <si>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</si>
  <si>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</si>
  <si>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</si>
  <si>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</si>
  <si>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</si>
  <si>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</si>
  <si>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</si>
  <si>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</si>
  <si>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</si>
  <si>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</si>
  <si>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</si>
  <si>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</si>
  <si>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</si>
  <si>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</si>
  <si>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</si>
  <si>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</si>
  <si>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</si>
  <si>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</si>
  <si>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</si>
  <si>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</si>
  <si>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</si>
  <si>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</si>
  <si>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</si>
  <si>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</si>
  <si>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</si>
  <si>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</si>
  <si>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</si>
  <si>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</si>
  <si>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</si>
  <si>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</si>
  <si>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</si>
  <si>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</si>
  <si>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</si>
  <si>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</si>
  <si>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</si>
  <si>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</si>
  <si>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</si>
  <si>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</si>
  <si>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</si>
  <si>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</si>
  <si>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</si>
  <si>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</si>
  <si>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</si>
  <si>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</si>
  <si>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</si>
  <si>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</si>
  <si>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</si>
  <si>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</si>
  <si>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</si>
  <si>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</si>
  <si>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</si>
  <si>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</si>
  <si>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</si>
  <si>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</si>
  <si>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</si>
  <si>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</si>
  <si>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</si>
  <si>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</si>
  <si>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</si>
  <si>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</si>
  <si>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</si>
  <si>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</si>
  <si>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</si>
  <si>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</si>
  <si>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</si>
  <si>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</si>
  <si>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</si>
  <si>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</si>
  <si>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</si>
  <si>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</si>
  <si>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</si>
  <si>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</si>
  <si>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</si>
  <si>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</si>
  <si>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</si>
  <si>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</si>
  <si>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</si>
  <si>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</si>
  <si>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</si>
  <si>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</si>
  <si>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</si>
  <si>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</si>
  <si>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</si>
  <si>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</si>
  <si>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</si>
  <si>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</si>
  <si>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</si>
  <si>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</si>
  <si>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</si>
  <si>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</si>
  <si>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</si>
  <si>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</si>
  <si>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</si>
  <si>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</si>
  <si>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</si>
  <si>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</si>
  <si>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</si>
  <si>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</si>
  <si>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</si>
  <si>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</si>
  <si>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</si>
  <si>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</si>
  <si>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</si>
  <si>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</si>
  <si>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</si>
  <si>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</si>
  <si>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</si>
  <si>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</si>
  <si>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</si>
  <si>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</si>
  <si>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</si>
  <si>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</si>
  <si>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</si>
  <si>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</si>
  <si>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</si>
  <si>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</si>
  <si>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</si>
  <si>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</si>
  <si>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</si>
  <si>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</si>
  <si>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</si>
  <si>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</si>
  <si>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</si>
  <si>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</si>
  <si>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</si>
  <si>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</si>
  <si>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</si>
  <si>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</si>
  <si>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</si>
  <si>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</si>
  <si>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</si>
  <si>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</si>
  <si>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</si>
  <si>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</si>
  <si>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</si>
  <si>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</si>
  <si>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</si>
  <si>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</si>
  <si>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</si>
  <si>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</si>
  <si>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</si>
  <si>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</si>
  <si>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</si>
  <si>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</si>
  <si>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</si>
  <si>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</si>
  <si>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</si>
  <si>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</si>
  <si>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</si>
  <si>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</si>
  <si>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</si>
  <si>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</si>
  <si>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</si>
  <si>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</si>
  <si>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</si>
  <si>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</si>
  <si>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</si>
  <si>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</si>
  <si>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</si>
  <si>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</si>
  <si>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</si>
  <si>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</si>
  <si>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</si>
  <si>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</si>
  <si>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</si>
  <si>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</si>
  <si>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</si>
  <si>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</si>
  <si>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</si>
  <si>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</si>
  <si>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</si>
  <si>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</si>
  <si>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</si>
  <si>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</si>
  <si>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</si>
  <si>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</si>
  <si>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</si>
  <si>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</si>
  <si>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</si>
  <si>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</si>
  <si>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</si>
  <si>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</si>
  <si>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</si>
  <si>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</si>
  <si>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</si>
  <si>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</si>
  <si>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</si>
  <si>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</si>
  <si>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</si>
  <si>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</si>
  <si>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</si>
  <si>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</si>
  <si>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</si>
  <si>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</si>
  <si>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</si>
  <si>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</si>
  <si>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</si>
  <si>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</si>
  <si>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</si>
  <si>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</si>
  <si>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</si>
  <si>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</si>
  <si>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</si>
  <si>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</si>
  <si>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</si>
  <si>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</si>
  <si>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</si>
  <si>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</si>
  <si>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</si>
  <si>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</si>
  <si>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</si>
  <si>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</si>
  <si>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</si>
  <si>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</si>
  <si>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</si>
  <si>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</si>
  <si>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</si>
  <si>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</si>
  <si>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</si>
  <si>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</si>
  <si>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</si>
  <si>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</si>
  <si>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</si>
  <si>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</si>
  <si>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</si>
  <si>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</si>
  <si>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</si>
  <si>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</si>
  <si>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</si>
  <si>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</si>
  <si>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</si>
  <si>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</si>
  <si>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</si>
  <si>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</si>
  <si>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</si>
  <si>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</si>
  <si>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</si>
  <si>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</si>
  <si>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</si>
  <si>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</si>
  <si>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</si>
  <si>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</si>
  <si>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</si>
  <si>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</si>
  <si>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</si>
  <si>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</si>
  <si>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</si>
  <si>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</si>
  <si>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</si>
  <si>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</si>
  <si>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</si>
  <si>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</si>
  <si>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</si>
  <si>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</si>
  <si>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</si>
  <si>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</si>
  <si>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</si>
  <si>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</si>
  <si>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</si>
  <si>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</si>
  <si>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</si>
  <si>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</si>
  <si>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</si>
  <si>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</si>
  <si>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</si>
  <si>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</si>
  <si>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</si>
  <si>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</si>
  <si>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</si>
  <si>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</si>
  <si>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</si>
  <si>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</si>
  <si>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</si>
  <si>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</si>
  <si>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</si>
  <si>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</si>
  <si>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</si>
  <si>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</si>
  <si>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</si>
  <si>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</si>
  <si>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</si>
  <si>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</si>
  <si>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</si>
  <si>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</si>
  <si>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</si>
  <si>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</si>
  <si>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</si>
  <si>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</si>
  <si>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</si>
  <si>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</si>
  <si>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</si>
  <si>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</si>
  <si>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</si>
  <si>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</si>
  <si>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</si>
  <si>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</si>
  <si>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</si>
  <si>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</si>
  <si>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</si>
  <si>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</si>
  <si>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</si>
  <si>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</si>
  <si>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</si>
  <si>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</si>
  <si>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</si>
  <si>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</si>
  <si>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</si>
  <si>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</si>
  <si>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</si>
  <si>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</si>
  <si>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</si>
  <si>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</si>
  <si>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</si>
  <si>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</si>
  <si>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</si>
  <si>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</si>
  <si>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</si>
  <si>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</si>
  <si>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</si>
  <si>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</si>
  <si>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</si>
  <si>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</si>
  <si>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</si>
  <si>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</si>
  <si>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</si>
  <si>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</si>
  <si>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</si>
  <si>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</si>
  <si>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</si>
  <si>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</si>
  <si>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</si>
  <si>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</si>
  <si>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</si>
  <si>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</si>
  <si>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</si>
  <si>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</si>
  <si>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</si>
  <si>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</si>
  <si>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</si>
  <si>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</si>
  <si>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</si>
  <si>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</si>
  <si>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</si>
  <si>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</si>
  <si>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</si>
  <si>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</si>
  <si>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</si>
  <si>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</si>
  <si>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</si>
  <si>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</si>
  <si>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</si>
  <si>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</si>
  <si>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</si>
  <si>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</si>
  <si>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</si>
  <si>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</si>
  <si>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</si>
  <si>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</si>
  <si>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</si>
  <si>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</si>
  <si>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</si>
  <si>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</si>
  <si>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</si>
  <si>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</si>
  <si>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</si>
  <si>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</si>
  <si>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</si>
  <si>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</si>
  <si>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</si>
  <si>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</si>
  <si>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</si>
  <si>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</si>
  <si>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</si>
  <si>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</si>
  <si>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</si>
  <si>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</si>
  <si>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</si>
  <si>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</si>
  <si>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</si>
  <si>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</si>
  <si>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</si>
  <si>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</si>
  <si>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</si>
  <si>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</si>
  <si>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</si>
  <si>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</si>
  <si>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</si>
  <si>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</si>
  <si>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</si>
  <si>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</si>
  <si>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</si>
  <si>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</si>
  <si>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</si>
  <si>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</si>
  <si>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</si>
  <si>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</si>
  <si>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</si>
  <si>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</si>
  <si>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</si>
  <si>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</si>
  <si>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</si>
  <si>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</si>
  <si>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</si>
  <si>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</si>
  <si>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</si>
  <si>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</si>
  <si>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</si>
  <si>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</si>
  <si>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</si>
  <si>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</si>
  <si>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</si>
  <si>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</si>
  <si>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</si>
  <si>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</si>
  <si>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</si>
  <si>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</si>
  <si>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</si>
  <si>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</si>
  <si>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</si>
  <si>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</si>
  <si>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</si>
  <si>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</si>
  <si>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</si>
  <si>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</si>
  <si>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</si>
  <si>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</si>
  <si>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</si>
  <si>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</si>
  <si>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</si>
  <si>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</si>
  <si>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</si>
  <si>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</si>
  <si>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</si>
  <si>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</si>
  <si>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</si>
  <si>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</si>
  <si>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</si>
  <si>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</si>
  <si>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</si>
  <si>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</si>
  <si>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</si>
  <si>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</si>
  <si>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</si>
  <si>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</si>
  <si>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</si>
  <si>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</si>
  <si>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</si>
  <si>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</si>
  <si>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</si>
  <si>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</si>
  <si>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</si>
  <si>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</si>
  <si>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</si>
  <si>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</si>
  <si>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</si>
  <si>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</si>
  <si>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</si>
  <si>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</si>
  <si>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</si>
  <si>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</si>
  <si>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</si>
  <si>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</si>
  <si>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</si>
  <si>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</si>
  <si>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</si>
  <si>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</si>
  <si>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</si>
  <si>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</si>
  <si>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</si>
  <si>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</si>
  <si>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</si>
  <si>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</si>
  <si>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</si>
  <si>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</si>
  <si>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</si>
  <si>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</si>
  <si>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</si>
  <si>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</si>
  <si>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</si>
  <si>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</si>
  <si>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</si>
  <si>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</si>
  <si>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</si>
  <si>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</si>
  <si>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</si>
  <si>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</si>
  <si>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</si>
  <si>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</si>
  <si>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</si>
  <si>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</si>
  <si>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</si>
  <si>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</si>
  <si>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</si>
  <si>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</si>
  <si>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</si>
  <si>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</si>
  <si>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</si>
  <si>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</si>
  <si>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</si>
  <si>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</si>
  <si>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</si>
  <si>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</si>
  <si>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</si>
  <si>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</si>
  <si>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</si>
  <si>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</si>
  <si>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</si>
  <si>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</si>
  <si>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</si>
  <si>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</si>
  <si>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</si>
  <si>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</si>
  <si>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</si>
  <si>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</si>
  <si>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</si>
  <si>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</si>
  <si>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</si>
  <si>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</si>
  <si>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</si>
  <si>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</si>
  <si>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</si>
  <si>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</si>
  <si>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</si>
  <si>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</si>
  <si>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</si>
  <si>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</si>
  <si>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</si>
  <si>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</si>
  <si>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</si>
  <si>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</si>
  <si>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</si>
  <si>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</si>
  <si>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</si>
  <si>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</si>
  <si>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</si>
  <si>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</si>
  <si>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</si>
  <si>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</si>
  <si>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</si>
  <si>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</si>
  <si>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</si>
  <si>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</si>
  <si>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</si>
  <si>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</si>
  <si>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</si>
  <si>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</si>
  <si>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</si>
  <si>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</si>
  <si>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</si>
  <si>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</si>
  <si>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</si>
  <si>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</si>
  <si>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</si>
  <si>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</si>
  <si>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</si>
  <si>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</si>
  <si>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</si>
  <si>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</si>
  <si>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</si>
  <si>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</si>
  <si>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</si>
  <si>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</si>
  <si>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</si>
  <si>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</si>
  <si>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</si>
  <si>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</si>
  <si>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</si>
  <si>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</si>
  <si>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</si>
  <si>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</si>
  <si>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</si>
  <si>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</si>
  <si>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</si>
  <si>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</si>
  <si>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</si>
  <si>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</si>
  <si>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</si>
  <si>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</si>
  <si>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</si>
  <si>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</si>
  <si>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</si>
  <si>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</si>
  <si>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</si>
  <si>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</si>
  <si>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</si>
  <si>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</si>
  <si>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</si>
  <si>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</si>
  <si>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</si>
  <si>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</si>
  <si>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</si>
  <si>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</si>
  <si>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</si>
  <si>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</si>
  <si>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</si>
  <si>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</si>
  <si>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</si>
  <si>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</si>
  <si>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</si>
  <si>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</si>
  <si>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</si>
  <si>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</si>
  <si>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</si>
  <si>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</si>
  <si>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</si>
  <si>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</si>
  <si>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</si>
  <si>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</si>
  <si>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</si>
  <si>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</si>
  <si>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</si>
  <si>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</si>
  <si>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</si>
  <si>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</si>
  <si>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</si>
  <si>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</si>
  <si>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</si>
  <si>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</si>
  <si>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</si>
  <si>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</si>
  <si>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</si>
  <si>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</si>
  <si>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</si>
  <si>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</si>
  <si>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</si>
  <si>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</si>
  <si>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</si>
  <si>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</si>
  <si>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</si>
  <si>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</si>
  <si>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</si>
  <si>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</si>
  <si>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</si>
  <si>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</si>
  <si>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</si>
  <si>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</si>
  <si>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</si>
  <si>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</si>
  <si>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</si>
  <si>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</si>
  <si>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</si>
  <si>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</si>
  <si>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</si>
  <si>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</si>
  <si>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</si>
  <si>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</si>
  <si>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</si>
  <si>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</si>
  <si>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</si>
  <si>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</si>
  <si>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</si>
  <si>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</si>
  <si>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</si>
  <si>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</si>
  <si>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</si>
  <si>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</si>
  <si>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</si>
  <si>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</si>
  <si>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</si>
  <si>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</si>
  <si>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</si>
  <si>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</si>
  <si>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</si>
  <si>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</si>
  <si>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</si>
  <si>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</si>
  <si>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</si>
  <si>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</si>
  <si>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</si>
  <si>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</si>
  <si>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</si>
  <si>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</si>
  <si>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</si>
  <si>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</si>
  <si>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</si>
  <si>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</si>
  <si>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</si>
  <si>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</si>
  <si>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</si>
  <si>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</si>
  <si>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</si>
  <si>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</si>
  <si>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</si>
  <si>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</si>
  <si>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</si>
  <si>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</si>
  <si>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</si>
  <si>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</si>
  <si>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</si>
  <si>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</si>
  <si>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</si>
  <si>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</si>
  <si>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</si>
  <si>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</si>
  <si>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</si>
  <si>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</si>
  <si>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</si>
  <si>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</si>
  <si>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</si>
  <si>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</si>
  <si>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</si>
  <si>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</si>
  <si>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</si>
  <si>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</si>
  <si>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</si>
  <si>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</si>
  <si>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</si>
  <si>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</si>
  <si>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</si>
  <si>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</si>
  <si>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</si>
  <si>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</si>
  <si>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</si>
  <si>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</si>
  <si>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</si>
  <si>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</si>
  <si>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</si>
  <si>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</si>
  <si>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</si>
  <si>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</si>
  <si>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</si>
  <si>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</si>
  <si>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</si>
  <si>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</si>
  <si>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</si>
  <si>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</si>
  <si>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</si>
  <si>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</si>
  <si>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</si>
  <si>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</si>
  <si>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</si>
  <si>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</si>
  <si>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</si>
  <si>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</si>
  <si>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</si>
  <si>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</si>
  <si>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</si>
  <si>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</si>
  <si>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</si>
  <si>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</si>
  <si>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</si>
  <si>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</si>
  <si>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</si>
  <si>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</si>
  <si>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</si>
  <si>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</si>
  <si>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</si>
  <si>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</si>
  <si>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</si>
  <si>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</si>
  <si>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</si>
  <si>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</si>
  <si>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</si>
  <si>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</si>
  <si>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</si>
  <si>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</si>
  <si>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</si>
  <si>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</si>
  <si>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</si>
  <si>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</si>
  <si>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</si>
  <si>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</si>
  <si>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</si>
  <si>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</si>
  <si>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</si>
  <si>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</si>
  <si>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</si>
  <si>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</si>
  <si>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</si>
  <si>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</si>
  <si>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</si>
  <si>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</si>
  <si>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</si>
  <si>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</si>
  <si>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</si>
  <si>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</si>
  <si>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</si>
  <si>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</si>
  <si>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</si>
  <si>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</si>
  <si>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</si>
  <si>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</si>
  <si>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</si>
  <si>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</si>
  <si>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</si>
  <si>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</si>
  <si>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</si>
  <si>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</si>
  <si>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</si>
  <si>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</si>
  <si>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</si>
  <si>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</si>
  <si>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</si>
  <si>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</si>
  <si>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</si>
  <si>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</si>
  <si>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</si>
  <si>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</si>
  <si>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</si>
  <si>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</si>
  <si>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</si>
  <si>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</si>
  <si>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</si>
  <si>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</si>
  <si>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</si>
  <si>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</si>
  <si>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</si>
  <si>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</si>
  <si>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</si>
  <si>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</si>
  <si>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</si>
  <si>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</si>
  <si>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</si>
  <si>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</si>
  <si>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</si>
  <si>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</si>
  <si>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</si>
  <si>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</si>
  <si>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</si>
  <si>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</si>
  <si>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</si>
  <si>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</si>
  <si>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</si>
  <si>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</si>
  <si>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</si>
  <si>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</si>
  <si>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</si>
  <si>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</si>
  <si>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</si>
  <si>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</si>
  <si>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</si>
  <si>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</si>
  <si>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</si>
  <si>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</si>
  <si>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</si>
  <si>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</si>
  <si>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</si>
  <si>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</si>
  <si>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</si>
  <si>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</si>
  <si>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</si>
  <si>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</si>
  <si>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</si>
  <si>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</si>
  <si>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</si>
  <si>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</si>
  <si>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</si>
  <si>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</si>
  <si>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</si>
  <si>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</si>
  <si>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</si>
  <si>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</si>
  <si>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</si>
  <si>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</si>
  <si>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</si>
  <si>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</si>
  <si>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</si>
  <si>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</si>
  <si>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</si>
  <si>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</si>
  <si>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</si>
  <si>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</si>
  <si>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</si>
  <si>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</si>
  <si>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</si>
  <si>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</si>
  <si>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</si>
  <si>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</si>
  <si>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</si>
  <si>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</si>
  <si>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</si>
  <si>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</si>
  <si>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</si>
  <si>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</si>
  <si>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</si>
  <si>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</si>
  <si>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</si>
  <si>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</si>
  <si>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</si>
  <si>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</si>
  <si>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</si>
  <si>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</si>
  <si>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</si>
  <si>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</si>
  <si>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</si>
  <si>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</si>
  <si>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</si>
  <si>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</si>
  <si>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</si>
  <si>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</si>
  <si>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</si>
  <si>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</si>
  <si>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</si>
  <si>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</si>
  <si>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</si>
  <si>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</si>
  <si>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</si>
  <si>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</si>
  <si>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</si>
  <si>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</si>
  <si>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</si>
  <si>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</si>
  <si>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</si>
  <si>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</si>
  <si>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</si>
  <si>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</si>
  <si>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</si>
  <si>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</si>
  <si>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</si>
  <si>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</si>
  <si>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</si>
  <si>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</si>
  <si>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</si>
  <si>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</si>
  <si>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</si>
  <si>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</si>
  <si>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</si>
  <si>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</si>
  <si>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</si>
  <si>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</si>
  <si>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</si>
  <si>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</si>
  <si>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</si>
  <si>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</si>
  <si>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</si>
  <si>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</si>
  <si>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</si>
  <si>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</si>
  <si>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</si>
  <si>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</si>
  <si>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</si>
  <si>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</si>
  <si>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</si>
  <si>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</si>
  <si>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</si>
  <si>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</si>
  <si>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</si>
  <si>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</si>
  <si>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</si>
  <si>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</si>
  <si>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</si>
  <si>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</si>
  <si>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</si>
  <si>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</si>
  <si>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</si>
  <si>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</si>
  <si>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</si>
  <si>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</si>
  <si>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</si>
  <si>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</si>
  <si>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</si>
  <si>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</si>
  <si>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</si>
  <si>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</si>
  <si>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</si>
  <si>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</si>
  <si>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</si>
  <si>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</si>
  <si>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</si>
  <si>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</si>
  <si>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</si>
  <si>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</si>
  <si>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</si>
  <si>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</si>
  <si>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</si>
  <si>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</si>
  <si>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</si>
  <si>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</si>
  <si>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</si>
  <si>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</si>
  <si>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</si>
  <si>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</si>
  <si>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</si>
  <si>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</si>
  <si>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</si>
  <si>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</si>
  <si>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</si>
  <si>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</si>
  <si>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</si>
  <si>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</si>
  <si>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</si>
  <si>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</si>
  <si>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</si>
  <si>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</si>
  <si>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</si>
  <si>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</si>
  <si>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</si>
  <si>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</si>
  <si>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</si>
  <si>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</si>
  <si>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</si>
  <si>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</si>
  <si>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</si>
  <si>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</si>
  <si>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</si>
  <si>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</si>
  <si>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</si>
  <si>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</si>
  <si>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</si>
  <si>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</si>
  <si>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</si>
  <si>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</si>
  <si>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</si>
  <si>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</si>
  <si>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</si>
  <si>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</si>
  <si>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</si>
  <si>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</si>
  <si>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</si>
  <si>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</si>
  <si>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</si>
  <si>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</si>
  <si>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</si>
  <si>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</si>
  <si>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</si>
  <si>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</si>
  <si>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</si>
  <si>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</si>
  <si>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</si>
  <si>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</si>
  <si>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</si>
  <si>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</si>
  <si>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</si>
  <si>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</si>
  <si>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</si>
  <si>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</si>
  <si>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</si>
  <si>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</si>
  <si>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</si>
  <si>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</si>
  <si>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</si>
  <si>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</si>
  <si>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</si>
  <si>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</si>
  <si>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</si>
  <si>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</si>
  <si>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</si>
  <si>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</si>
  <si>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</si>
  <si>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</si>
  <si>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</si>
  <si>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</si>
  <si>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</si>
  <si>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</si>
  <si>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</si>
  <si>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</si>
  <si>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</si>
  <si>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</si>
  <si>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</si>
  <si>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</si>
  <si>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</si>
  <si>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</si>
  <si>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</si>
  <si>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</si>
  <si>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</si>
  <si>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</si>
  <si>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</si>
  <si>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</si>
  <si>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</si>
  <si>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</si>
  <si>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</si>
  <si>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</si>
  <si>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</si>
  <si>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</si>
  <si>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</si>
  <si>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</si>
  <si>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</si>
  <si>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</si>
  <si>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</si>
  <si>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</si>
  <si>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</si>
  <si>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</si>
  <si>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</si>
  <si>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</si>
  <si>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</si>
  <si>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</si>
  <si>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</si>
  <si>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</si>
  <si>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</si>
  <si>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</si>
  <si>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</si>
  <si>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</si>
  <si>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</si>
  <si>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</si>
  <si>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</si>
  <si>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</si>
  <si>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</si>
  <si>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</si>
  <si>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</si>
  <si>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</si>
  <si>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</si>
  <si>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</si>
  <si>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</si>
  <si>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</si>
  <si>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</si>
  <si>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</si>
  <si>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</si>
  <si>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</si>
  <si>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</si>
  <si>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</si>
  <si>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</si>
  <si>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</si>
  <si>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</si>
  <si>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</si>
  <si>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</si>
  <si>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</si>
  <si>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</si>
  <si>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</si>
  <si>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</si>
  <si>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</si>
  <si>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</si>
  <si>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</si>
  <si>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</si>
  <si>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</si>
  <si>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</si>
  <si>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</si>
  <si>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</si>
  <si>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</si>
  <si>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</si>
  <si>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</si>
  <si>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</si>
  <si>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</si>
  <si>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</si>
  <si>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</si>
  <si>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</si>
  <si>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</si>
  <si>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</si>
  <si>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</si>
  <si>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</si>
  <si>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</si>
  <si>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</si>
  <si>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</si>
  <si>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</si>
  <si>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</si>
  <si>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</si>
  <si>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</si>
  <si>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</si>
  <si>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</si>
  <si>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</si>
  <si>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</si>
  <si>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</si>
  <si>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</si>
  <si>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</si>
  <si>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</si>
  <si>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</si>
  <si>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</si>
  <si>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</si>
  <si>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</si>
  <si>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</si>
  <si>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</si>
  <si>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</si>
  <si>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</si>
  <si>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</si>
  <si>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</si>
  <si>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</si>
  <si>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</si>
  <si>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</si>
  <si>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</si>
  <si>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</si>
  <si>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</si>
  <si>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</si>
  <si>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</si>
  <si>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</si>
  <si>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</si>
  <si>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</si>
  <si>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</si>
  <si>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</si>
  <si>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</si>
  <si>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</si>
  <si>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</si>
  <si>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</si>
  <si>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</si>
  <si>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</si>
  <si>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</si>
  <si>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</si>
  <si>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</si>
  <si>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</si>
  <si>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</si>
  <si>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</si>
  <si>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</si>
  <si>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</si>
  <si>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</si>
  <si>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</si>
  <si>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</si>
  <si>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</si>
  <si>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</si>
  <si>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</si>
  <si>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</si>
  <si>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</si>
  <si>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</si>
  <si>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</si>
  <si>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</si>
  <si>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</si>
  <si>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</si>
  <si>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</si>
  <si>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</si>
  <si>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</si>
  <si>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</si>
  <si>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</si>
  <si>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</si>
  <si>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</si>
  <si>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</si>
  <si>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</si>
  <si>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</si>
  <si>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</si>
  <si>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</si>
  <si>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</si>
  <si>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</si>
  <si>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</si>
  <si>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</si>
  <si>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</si>
  <si>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</si>
  <si>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</si>
  <si>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</si>
  <si>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</si>
  <si>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</si>
  <si>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</si>
  <si>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</si>
  <si>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</si>
  <si>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</si>
  <si>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</si>
  <si>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</si>
  <si>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</si>
  <si>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</si>
  <si>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</si>
  <si>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</si>
  <si>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</si>
  <si>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</si>
  <si>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</si>
  <si>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</si>
  <si>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</si>
  <si>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</si>
  <si>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</si>
  <si>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</si>
  <si>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</si>
  <si>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</si>
  <si>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</si>
  <si>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</si>
  <si>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</si>
  <si>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</si>
  <si>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</si>
  <si>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</si>
  <si>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</si>
  <si>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</si>
  <si>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</si>
  <si>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</si>
  <si>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</si>
  <si>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</si>
  <si>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</si>
  <si>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</si>
  <si>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</si>
  <si>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</si>
  <si>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</si>
  <si>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</si>
  <si>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</si>
  <si>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</si>
  <si>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</si>
  <si>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</si>
  <si>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</si>
  <si>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</si>
  <si>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</si>
  <si>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</si>
  <si>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</si>
  <si>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</si>
  <si>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</si>
  <si>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</si>
  <si>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</si>
  <si>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</si>
  <si>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</si>
  <si>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</si>
  <si>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</si>
  <si>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</si>
  <si>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</si>
  <si>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</si>
  <si>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</si>
  <si>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</si>
  <si>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</si>
  <si>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</si>
  <si>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</si>
  <si>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</si>
  <si>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</si>
  <si>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</si>
  <si>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</si>
  <si>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</si>
  <si>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</si>
  <si>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</si>
  <si>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</si>
  <si>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</si>
  <si>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</si>
  <si>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</si>
  <si>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</si>
  <si>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</si>
  <si>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</si>
  <si>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</si>
  <si>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</si>
  <si>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</si>
  <si>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</si>
  <si>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</si>
  <si>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</si>
  <si>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</si>
  <si>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</si>
  <si>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</si>
  <si>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</si>
  <si>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</si>
  <si>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</si>
  <si>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</si>
  <si>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</si>
  <si>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</si>
  <si>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</si>
  <si>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</si>
  <si>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</si>
  <si>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</si>
  <si>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</si>
  <si>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</si>
  <si>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</si>
  <si>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</si>
  <si>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</si>
  <si>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</si>
  <si>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</si>
  <si>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</si>
  <si>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</si>
  <si>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</si>
  <si>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</si>
  <si>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</si>
  <si>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</si>
  <si>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</si>
  <si>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</si>
  <si>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</si>
  <si>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</si>
  <si>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</si>
  <si>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</si>
  <si>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</si>
  <si>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</si>
  <si>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</si>
  <si>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</si>
  <si>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</si>
  <si>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</si>
  <si>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</si>
  <si>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</si>
  <si>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</si>
  <si>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</si>
  <si>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</si>
  <si>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</si>
  <si>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</si>
  <si>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</si>
  <si>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</si>
  <si>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</si>
  <si>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</si>
  <si>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</si>
  <si>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</si>
  <si>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</si>
  <si>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</si>
  <si>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</si>
  <si>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</si>
  <si>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</si>
  <si>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</si>
  <si>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</si>
  <si>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</si>
  <si>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</si>
  <si>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</si>
  <si>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</si>
  <si>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</si>
  <si>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</si>
  <si>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</si>
  <si>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</si>
  <si>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</si>
  <si>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</si>
  <si>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</si>
  <si>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</si>
  <si>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</si>
  <si>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</si>
  <si>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</si>
  <si>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</si>
  <si>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</si>
  <si>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</si>
  <si>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</si>
  <si>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</si>
  <si>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</si>
  <si>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</si>
  <si>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</si>
  <si>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</si>
  <si>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</si>
  <si>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</si>
  <si>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</si>
  <si>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</si>
  <si>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</si>
  <si>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</si>
  <si>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</si>
  <si>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</si>
  <si>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</si>
  <si>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</si>
  <si>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</si>
  <si>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</si>
  <si>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</si>
  <si>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</si>
  <si>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</si>
  <si>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</si>
  <si>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</si>
  <si>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</si>
  <si>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</si>
  <si>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</si>
  <si>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</si>
  <si>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</si>
  <si>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</si>
  <si>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</si>
  <si>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</si>
  <si>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</si>
  <si>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</si>
  <si>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</si>
  <si>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</si>
  <si>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</si>
  <si>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</si>
  <si>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</si>
  <si>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</si>
  <si>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</si>
  <si>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</si>
  <si>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</si>
  <si>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</si>
  <si>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</si>
  <si>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</si>
  <si>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</si>
  <si>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</si>
  <si>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</si>
  <si>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</si>
  <si>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</si>
  <si>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</si>
  <si>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</si>
  <si>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</si>
  <si>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</si>
  <si>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</si>
  <si>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</si>
  <si>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</si>
  <si>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</si>
  <si>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</si>
  <si>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</si>
  <si>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</si>
  <si>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</si>
  <si>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</si>
  <si>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</si>
  <si>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</si>
  <si>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</si>
  <si>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</si>
  <si>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</si>
  <si>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</si>
  <si>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</si>
  <si>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</si>
  <si>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</si>
  <si>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</si>
  <si>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</si>
  <si>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</si>
  <si>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</si>
  <si>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</si>
  <si>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</si>
  <si>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</si>
  <si>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</si>
  <si>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</si>
  <si>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</si>
  <si>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</si>
  <si>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</si>
  <si>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</si>
  <si>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</si>
  <si>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</si>
  <si>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</si>
  <si>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</si>
  <si>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</si>
  <si>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</si>
  <si>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</si>
  <si>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</si>
  <si>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</si>
  <si>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</si>
  <si>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</si>
  <si>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</si>
  <si>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</si>
  <si>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</si>
  <si>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</si>
  <si>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</si>
  <si>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</si>
  <si>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</si>
  <si>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</si>
  <si>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</si>
  <si>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</si>
  <si>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</si>
  <si>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</si>
  <si>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</si>
  <si>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</si>
  <si>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</si>
  <si>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</si>
  <si>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</si>
  <si>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</si>
  <si>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</si>
  <si>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</si>
  <si>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</si>
  <si>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</si>
  <si>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</si>
  <si>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</si>
  <si>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</si>
  <si>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</si>
  <si>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</si>
  <si>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</si>
  <si>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</si>
  <si>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</si>
  <si>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</si>
  <si>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</si>
  <si>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</si>
  <si>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</si>
  <si>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</si>
  <si>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</si>
  <si>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</si>
  <si>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</si>
  <si>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</si>
  <si>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</si>
  <si>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</si>
  <si>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</si>
  <si>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</si>
  <si>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</si>
  <si>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</si>
  <si>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</si>
  <si>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</si>
  <si>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</si>
  <si>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</si>
  <si>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</si>
  <si>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</si>
  <si>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</si>
  <si>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</si>
  <si>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</si>
  <si>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</si>
  <si>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</si>
  <si>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</si>
  <si>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</si>
  <si>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</si>
  <si>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</si>
  <si>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</si>
  <si>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</si>
  <si>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</si>
  <si>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</si>
  <si>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</si>
  <si>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</si>
  <si>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</si>
  <si>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</si>
  <si>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</si>
  <si>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</si>
  <si>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</si>
  <si>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</si>
  <si>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</si>
  <si>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</si>
  <si>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</si>
  <si>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</si>
  <si>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</si>
  <si>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</si>
  <si>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</si>
  <si>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</si>
  <si>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</si>
  <si>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</si>
  <si>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</si>
  <si>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</si>
  <si>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</si>
  <si>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</si>
  <si>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</si>
  <si>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</si>
  <si>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</si>
  <si>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</si>
  <si>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</si>
  <si>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</si>
  <si>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</si>
  <si>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</si>
  <si>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</si>
  <si>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</si>
  <si>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</si>
  <si>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</si>
  <si>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</si>
  <si>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</si>
  <si>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</si>
  <si>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</si>
  <si>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</si>
  <si>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</si>
  <si>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</si>
  <si>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</si>
  <si>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</si>
  <si>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</si>
  <si>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</si>
  <si>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</si>
  <si>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</si>
  <si>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</si>
  <si>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</si>
  <si>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</si>
  <si>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</si>
  <si>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</si>
  <si>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</si>
  <si>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</si>
  <si>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</si>
  <si>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</si>
  <si>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</si>
  <si>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</si>
  <si>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</si>
  <si>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</si>
  <si>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</si>
  <si>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</si>
  <si>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</si>
  <si>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</si>
  <si>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</si>
  <si>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</si>
  <si>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</si>
  <si>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</si>
  <si>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</si>
  <si>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</si>
  <si>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</si>
  <si>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</si>
  <si>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</si>
  <si>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</si>
  <si>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</si>
  <si>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</si>
  <si>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</si>
  <si>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</si>
  <si>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</si>
  <si>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</si>
  <si>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</si>
  <si>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</si>
  <si>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</si>
  <si>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</si>
  <si>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</si>
  <si>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</si>
  <si>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</si>
  <si>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</si>
  <si>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</si>
  <si>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</si>
  <si>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</si>
  <si>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</si>
  <si>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</si>
  <si>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</si>
  <si>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</si>
  <si>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</si>
  <si>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</si>
  <si>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</si>
  <si>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</si>
  <si>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</si>
  <si>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</si>
  <si>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</si>
  <si>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</si>
  <si>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</si>
  <si>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</si>
  <si>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</si>
  <si>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</si>
  <si>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</si>
  <si>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</si>
  <si>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</si>
  <si>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</si>
  <si>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</si>
  <si>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</si>
  <si>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</si>
  <si>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</si>
  <si>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</si>
  <si>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</si>
  <si>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</si>
  <si>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</si>
  <si>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</si>
  <si>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</si>
  <si>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</si>
  <si>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</si>
  <si>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</si>
  <si>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</si>
  <si>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</si>
  <si>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</si>
  <si>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</si>
  <si>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</si>
  <si>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</si>
  <si>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</si>
  <si>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</si>
  <si>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</si>
  <si>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</si>
  <si>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</si>
  <si>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</si>
  <si>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</si>
  <si>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</si>
  <si>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</si>
  <si>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</si>
  <si>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</si>
  <si>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</si>
  <si>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</si>
  <si>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</si>
  <si>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</si>
  <si>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</si>
  <si>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</si>
  <si>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</si>
  <si>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</si>
  <si>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</si>
  <si>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</si>
  <si>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</si>
  <si>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</si>
  <si>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</si>
  <si>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</si>
  <si>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</si>
  <si>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</si>
  <si>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</si>
  <si>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</si>
  <si>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</si>
  <si>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</si>
  <si>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</si>
  <si>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</si>
  <si>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</si>
  <si>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</si>
  <si>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</si>
  <si>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</si>
  <si>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</si>
  <si>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</si>
  <si>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</si>
  <si>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</si>
  <si>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</si>
  <si>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</si>
  <si>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</si>
  <si>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</si>
  <si>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</si>
  <si>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</si>
  <si>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</si>
  <si>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</si>
  <si>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</si>
  <si>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</si>
  <si>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</si>
  <si>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</si>
  <si>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</si>
  <si>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</si>
  <si>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</si>
  <si>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</si>
  <si>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</si>
  <si>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</si>
  <si>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</si>
  <si>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</si>
  <si>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</si>
  <si>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</si>
  <si>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</si>
  <si>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</si>
  <si>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</si>
  <si>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</si>
  <si>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</si>
  <si>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</si>
  <si>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</si>
  <si>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</si>
  <si>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</si>
  <si>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</si>
  <si>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</si>
  <si>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</si>
  <si>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</si>
  <si>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</si>
  <si>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</si>
  <si>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</si>
  <si>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</si>
  <si>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</si>
  <si>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</si>
  <si>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</si>
  <si>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</si>
  <si>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</si>
  <si>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</si>
  <si>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</si>
  <si>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</si>
  <si>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</si>
  <si>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</si>
  <si>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</si>
  <si>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</si>
  <si>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</si>
  <si>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</si>
  <si>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</si>
  <si>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</si>
  <si>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</si>
  <si>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</si>
  <si>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</si>
  <si>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</si>
  <si>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</si>
  <si>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</si>
  <si>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</si>
  <si>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</si>
  <si>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</si>
  <si>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</si>
  <si>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</si>
  <si>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</si>
  <si>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</si>
  <si>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</si>
  <si>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</si>
  <si>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</si>
  <si>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</si>
  <si>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</si>
  <si>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</si>
  <si>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</si>
  <si>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</si>
  <si>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</si>
  <si>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</si>
  <si>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</si>
  <si>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</si>
  <si>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</si>
  <si>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</si>
  <si>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</si>
  <si>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</si>
  <si>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</si>
  <si>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</si>
  <si>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</si>
  <si>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</si>
  <si>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</si>
  <si>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</si>
  <si>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</si>
  <si>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</si>
  <si>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</si>
  <si>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</si>
  <si>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</si>
  <si>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</si>
  <si>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</si>
  <si>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</si>
  <si>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</si>
  <si>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</si>
  <si>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</si>
  <si>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</si>
  <si>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</si>
  <si>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</si>
  <si>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</si>
  <si>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</si>
  <si>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</si>
  <si>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</si>
  <si>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</si>
  <si>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</si>
  <si>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</si>
  <si>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</si>
  <si>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</si>
  <si>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</si>
  <si>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</si>
  <si>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</si>
  <si>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</si>
  <si>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</si>
  <si>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</si>
  <si>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</si>
  <si>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</si>
  <si>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</si>
  <si>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</si>
  <si>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</si>
  <si>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</si>
  <si>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</si>
  <si>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</si>
  <si>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</si>
  <si>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</si>
  <si>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</si>
  <si>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</si>
  <si>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</si>
  <si>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</si>
  <si>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</si>
  <si>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</si>
  <si>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</si>
  <si>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</si>
  <si>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</si>
  <si>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</si>
  <si>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</si>
  <si>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</si>
  <si>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</si>
  <si>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</si>
  <si>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</si>
  <si>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</si>
  <si>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</si>
  <si>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</si>
  <si>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</si>
  <si>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</si>
  <si>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</si>
  <si>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</si>
  <si>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</si>
  <si>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</si>
  <si>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</si>
  <si>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</si>
  <si>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</si>
  <si>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</si>
  <si>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</si>
  <si>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</si>
  <si>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</si>
  <si>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</si>
  <si>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</si>
  <si>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</si>
  <si>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</si>
  <si>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</si>
  <si>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</si>
  <si>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</si>
  <si>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</si>
  <si>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</si>
  <si>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</si>
  <si>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</si>
  <si>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</si>
  <si>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</si>
  <si>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</si>
  <si>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</si>
  <si>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</si>
  <si>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</si>
  <si>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</si>
  <si>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</si>
  <si>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</si>
  <si>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</si>
  <si>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</si>
  <si>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</si>
  <si>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</si>
  <si>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</si>
  <si>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</si>
  <si>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</si>
  <si>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</si>
  <si>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</si>
  <si>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</si>
  <si>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</si>
  <si>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</si>
  <si>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</si>
  <si>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</si>
  <si>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</si>
  <si>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</si>
  <si>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</si>
  <si>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</si>
  <si>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</si>
  <si>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</si>
  <si>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</si>
  <si>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</si>
  <si>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</si>
  <si>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</si>
  <si>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</si>
  <si>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</si>
  <si>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</si>
  <si>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</si>
  <si>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</si>
  <si>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</si>
  <si>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</si>
  <si>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</si>
  <si>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</si>
  <si>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</si>
  <si>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</si>
  <si>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</si>
  <si>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</si>
  <si>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</si>
  <si>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</si>
  <si>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</si>
  <si>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</si>
  <si>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</si>
  <si>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</si>
  <si>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</si>
  <si>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</si>
  <si>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</si>
  <si>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</si>
  <si>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</si>
  <si>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</si>
  <si>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</si>
  <si>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</si>
  <si>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</si>
  <si>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</si>
  <si>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</si>
  <si>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</si>
  <si>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</si>
  <si>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</si>
  <si>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</si>
  <si>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</si>
  <si>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</si>
  <si>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</si>
  <si>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</si>
  <si>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</si>
  <si>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</si>
  <si>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</si>
  <si>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</si>
  <si>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</si>
  <si>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</si>
  <si>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</si>
  <si>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</si>
  <si>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</si>
  <si>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</si>
  <si>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</si>
  <si>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</si>
  <si>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</si>
  <si>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</si>
  <si>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</si>
  <si>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</si>
  <si>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</si>
  <si>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</si>
  <si>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</si>
  <si>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</si>
  <si>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</si>
  <si>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</si>
  <si>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</si>
  <si>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</si>
  <si>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</si>
  <si>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</si>
  <si>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</si>
  <si>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</si>
  <si>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</si>
  <si>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</si>
  <si>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</si>
  <si>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</si>
  <si>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</si>
  <si>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</si>
  <si>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</si>
  <si>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</si>
  <si>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</si>
  <si>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</si>
  <si>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</si>
  <si>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</si>
  <si>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</si>
  <si>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</si>
  <si>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</si>
  <si>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</si>
  <si>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</si>
  <si>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</si>
  <si>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</si>
  <si>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</si>
  <si>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</si>
  <si>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</si>
  <si>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</si>
  <si>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</si>
  <si>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</si>
  <si>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</si>
  <si>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</si>
  <si>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</si>
  <si>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</si>
  <si>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</si>
  <si>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</si>
  <si>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</si>
  <si>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</si>
  <si>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</si>
  <si>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</si>
  <si>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</si>
  <si>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</si>
  <si>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</si>
  <si>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</si>
  <si>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</si>
  <si>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</si>
  <si>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</si>
  <si>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</si>
  <si>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</si>
  <si>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</si>
  <si>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</si>
  <si>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</si>
  <si>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</si>
  <si>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</si>
  <si>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</si>
  <si>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</si>
  <si>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</si>
  <si>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</si>
  <si>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</si>
  <si>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</si>
  <si>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</si>
  <si>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</si>
  <si>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</si>
  <si>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</si>
  <si>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</si>
  <si>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</si>
  <si>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</si>
  <si>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</si>
  <si>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</si>
  <si>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</si>
  <si>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</si>
  <si>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</si>
  <si>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</si>
  <si>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</si>
  <si>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</si>
  <si>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</si>
  <si>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</si>
  <si>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</si>
  <si>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</si>
  <si>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</si>
  <si>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</si>
  <si>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</si>
  <si>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</si>
  <si>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</si>
  <si>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</si>
  <si>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</si>
  <si>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</si>
  <si>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</si>
  <si>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</si>
  <si>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</si>
  <si>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</si>
  <si>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</si>
  <si>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</si>
  <si>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</si>
  <si>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</si>
  <si>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</si>
  <si>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</si>
  <si>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</si>
  <si>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</si>
  <si>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</si>
  <si>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</si>
  <si>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</si>
  <si>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</si>
  <si>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</si>
  <si>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</si>
  <si>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</si>
  <si>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</si>
  <si>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</si>
  <si>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</si>
  <si>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</si>
  <si>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</si>
  <si>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</si>
  <si>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</si>
  <si>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</si>
  <si>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</si>
  <si>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</si>
  <si>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</si>
  <si>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</si>
  <si>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</si>
  <si>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</si>
  <si>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</si>
  <si>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</si>
  <si>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</si>
  <si>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</si>
  <si>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</si>
  <si>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</si>
  <si>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</si>
  <si>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</si>
  <si>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</si>
  <si>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</si>
  <si>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</si>
  <si>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</si>
  <si>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</si>
  <si>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</si>
  <si>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</si>
  <si>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</si>
  <si>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</si>
  <si>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</si>
  <si>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</si>
  <si>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</si>
  <si>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</si>
  <si>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</si>
  <si>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</si>
  <si>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</si>
  <si>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</si>
  <si>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</si>
  <si>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</si>
  <si>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</si>
  <si>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</si>
  <si>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</si>
  <si>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</si>
  <si>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</si>
  <si>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</si>
  <si>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</si>
  <si>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</si>
  <si>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</si>
  <si>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</si>
  <si>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</si>
  <si>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</si>
  <si>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</si>
  <si>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</si>
  <si>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</si>
  <si>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</si>
  <si>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</si>
  <si>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</si>
  <si>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</si>
  <si>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</si>
  <si>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</si>
  <si>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</si>
  <si>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</si>
  <si>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</si>
  <si>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</si>
  <si>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</si>
  <si>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</si>
  <si>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</si>
  <si>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</si>
  <si>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</si>
  <si>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</si>
  <si>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</si>
  <si>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</si>
  <si>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</si>
  <si>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</si>
  <si>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</si>
  <si>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</si>
  <si>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</si>
  <si>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</si>
  <si>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</si>
  <si>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</si>
  <si>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</si>
  <si>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</si>
  <si>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</si>
  <si>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</si>
  <si>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</si>
  <si>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</si>
  <si>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</si>
  <si>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</si>
  <si>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</si>
  <si>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</si>
  <si>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</si>
  <si>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</si>
  <si>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</si>
  <si>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</si>
  <si>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</si>
  <si>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</si>
  <si>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</si>
  <si>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</si>
  <si>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</si>
  <si>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</si>
  <si>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</si>
  <si>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</si>
  <si>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</si>
  <si>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</si>
  <si>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</si>
  <si>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</si>
  <si>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</si>
  <si>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</si>
  <si>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</si>
  <si>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</si>
  <si>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</si>
  <si>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</si>
  <si>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</si>
  <si>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</si>
  <si>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</si>
  <si>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</si>
  <si>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</si>
  <si>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</si>
  <si>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</si>
  <si>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</si>
  <si>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</si>
  <si>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</si>
  <si>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</si>
  <si>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</si>
  <si>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</si>
  <si>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</si>
  <si>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</si>
  <si>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</si>
  <si>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</si>
  <si>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</si>
  <si>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</si>
  <si>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</si>
  <si>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</si>
  <si>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</si>
  <si>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</si>
  <si>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</si>
  <si>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</si>
  <si>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</si>
  <si>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</si>
  <si>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</si>
  <si>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</si>
  <si>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</si>
  <si>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</si>
  <si>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</si>
  <si>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</si>
  <si>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</si>
  <si>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</si>
  <si>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</si>
  <si>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</si>
  <si>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</si>
  <si>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</si>
  <si>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</si>
  <si>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</si>
  <si>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</si>
  <si>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</si>
  <si>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</si>
  <si>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</si>
  <si>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</si>
  <si>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</si>
  <si>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</si>
  <si>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</si>
  <si>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</si>
  <si>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</si>
  <si>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</si>
  <si>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</si>
  <si>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</si>
  <si>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</si>
  <si>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</si>
  <si>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</si>
  <si>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</si>
  <si>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</si>
  <si>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</si>
  <si>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</si>
  <si>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</si>
  <si>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</si>
  <si>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</si>
  <si>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</si>
  <si>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</si>
  <si>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</si>
  <si>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</si>
  <si>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</si>
  <si>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</si>
  <si>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</si>
  <si>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</si>
  <si>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</si>
  <si>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</si>
  <si>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</si>
  <si>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</si>
  <si>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</si>
  <si>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</si>
  <si>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</si>
  <si>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</si>
  <si>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</si>
  <si>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</si>
  <si>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</si>
  <si>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</si>
  <si>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</si>
  <si>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</si>
  <si>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</si>
  <si>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</si>
  <si>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</si>
  <si>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</si>
  <si>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</si>
  <si>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</si>
  <si>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</si>
  <si>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</si>
  <si>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</si>
  <si>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</si>
  <si>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</si>
  <si>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</si>
  <si>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</si>
  <si>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</si>
  <si>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</si>
  <si>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</si>
  <si>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</si>
  <si>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</si>
  <si>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</si>
  <si>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</si>
  <si>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</si>
  <si>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</si>
  <si>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</si>
  <si>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</si>
  <si>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</si>
  <si>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</si>
  <si>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</si>
  <si>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</si>
  <si>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</si>
  <si>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</si>
  <si>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</si>
  <si>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</si>
  <si>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</si>
  <si>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</si>
  <si>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</si>
  <si>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</si>
  <si>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</si>
  <si>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</si>
  <si>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</si>
  <si>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</si>
  <si>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</si>
  <si>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</si>
  <si>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</si>
  <si>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</si>
  <si>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</si>
  <si>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</si>
  <si>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</si>
  <si>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</si>
  <si>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</si>
  <si>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</si>
  <si>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</si>
  <si>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</si>
  <si>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</si>
  <si>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</si>
  <si>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</si>
  <si>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</si>
  <si>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</si>
  <si>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</si>
  <si>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</si>
  <si>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</si>
  <si>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</si>
  <si>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</si>
  <si>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</si>
  <si>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</si>
  <si>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</si>
  <si>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</si>
  <si>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</si>
  <si>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</si>
  <si>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</si>
  <si>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</si>
  <si>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</si>
  <si>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</si>
  <si>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</si>
  <si>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</si>
  <si>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</si>
  <si>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</si>
  <si>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</si>
  <si>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</si>
  <si>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</si>
  <si>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</si>
  <si>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</si>
  <si>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</si>
  <si>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</si>
  <si>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</si>
  <si>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</si>
  <si>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</si>
  <si>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</si>
  <si>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</si>
  <si>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</si>
  <si>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</si>
  <si>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</si>
  <si>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</si>
  <si>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</si>
  <si>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</si>
  <si>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</si>
  <si>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</si>
  <si>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</si>
  <si>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</si>
  <si>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</si>
  <si>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</si>
  <si>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</si>
  <si>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</si>
  <si>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</si>
  <si>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</si>
  <si>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</si>
  <si>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</si>
  <si>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</si>
  <si>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</si>
  <si>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</si>
  <si>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</si>
  <si>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</si>
  <si>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</si>
  <si>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</si>
  <si>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</si>
  <si>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</si>
  <si>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</si>
  <si>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</si>
  <si>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</si>
  <si>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</si>
  <si>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</si>
  <si>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</si>
  <si>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</si>
  <si>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</si>
  <si>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</si>
  <si>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</si>
  <si>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</si>
  <si>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</si>
  <si>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</si>
  <si>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</si>
  <si>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</si>
  <si>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</si>
  <si>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</si>
  <si>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</si>
  <si>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</si>
  <si>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</si>
  <si>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</si>
  <si>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</si>
  <si>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</si>
  <si>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</si>
  <si>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</si>
  <si>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</si>
  <si>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</si>
  <si>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</si>
  <si>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</si>
  <si>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</si>
  <si>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</si>
  <si>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</si>
  <si>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</si>
  <si>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</si>
  <si>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</si>
  <si>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</si>
  <si>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</si>
  <si>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</si>
  <si>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</si>
  <si>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</si>
  <si>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</si>
  <si>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</si>
  <si>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</si>
  <si>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</si>
  <si>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</si>
  <si>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</si>
  <si>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</si>
  <si>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</si>
  <si>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</si>
  <si>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</si>
  <si>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</si>
  <si>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</si>
  <si>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</si>
  <si>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</si>
  <si>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</si>
  <si>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</si>
  <si>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</si>
  <si>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</si>
  <si>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</si>
  <si>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</si>
  <si>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</si>
  <si>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</si>
  <si>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</si>
  <si>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</si>
  <si>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</si>
  <si>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</si>
  <si>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</si>
  <si>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</si>
  <si>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</si>
  <si>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</si>
  <si>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</si>
  <si>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</si>
  <si>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</si>
  <si>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</si>
  <si>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</si>
  <si>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</si>
  <si>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</si>
  <si>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</si>
  <si>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</si>
  <si>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</si>
  <si>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</si>
  <si>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</si>
  <si>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</si>
  <si>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</si>
  <si>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</si>
  <si>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</si>
  <si>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</si>
  <si>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</si>
  <si>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</si>
  <si>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</si>
  <si>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</si>
  <si>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</si>
  <si>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</si>
  <si>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</si>
  <si>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</si>
  <si>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</si>
  <si>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</si>
  <si>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</si>
  <si>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</si>
  <si>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</si>
  <si>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</si>
  <si>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</si>
  <si>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</si>
  <si>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</si>
  <si>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</si>
  <si>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</si>
  <si>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</si>
  <si>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</si>
  <si>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</si>
  <si>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</si>
  <si>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</si>
  <si>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</si>
  <si>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</si>
  <si>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</si>
  <si>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</si>
  <si>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</si>
  <si>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</si>
  <si>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</si>
  <si>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</si>
  <si>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</si>
  <si>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</si>
  <si>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</si>
  <si>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</si>
  <si>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</si>
  <si>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</si>
  <si>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</si>
  <si>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</si>
  <si>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</si>
  <si>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</si>
  <si>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</si>
  <si>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</si>
  <si>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</si>
  <si>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</si>
  <si>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</si>
  <si>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</si>
  <si>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</si>
  <si>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</si>
  <si>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</si>
  <si>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</si>
  <si>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</si>
  <si>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</si>
  <si>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</si>
  <si>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</si>
  <si>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</si>
  <si>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</si>
  <si>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</si>
  <si>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</si>
  <si>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</si>
  <si>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</si>
  <si>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</si>
  <si>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</si>
  <si>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</si>
  <si>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</si>
  <si>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</si>
  <si>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</si>
  <si>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</si>
  <si>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</si>
  <si>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</si>
  <si>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</si>
  <si>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</si>
  <si>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</si>
  <si>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</si>
  <si>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</si>
  <si>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</si>
  <si>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</si>
  <si>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</si>
  <si>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</si>
  <si>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</si>
  <si>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</si>
  <si>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</si>
  <si>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</si>
  <si>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</si>
  <si>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</si>
  <si>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</si>
  <si>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</si>
  <si>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</si>
  <si>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</si>
  <si>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</si>
  <si>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</si>
  <si>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</si>
  <si>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</si>
  <si>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</si>
  <si>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</si>
  <si>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</si>
  <si>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</si>
  <si>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</si>
  <si>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</si>
  <si>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</si>
  <si>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</si>
  <si>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</si>
  <si>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</si>
  <si>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</si>
  <si>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</si>
  <si>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</si>
  <si>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</si>
  <si>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</si>
  <si>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</si>
  <si>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</si>
  <si>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</si>
  <si>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</si>
  <si>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</si>
  <si>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</si>
  <si>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</si>
  <si>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</si>
  <si>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</si>
  <si>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</si>
  <si>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</si>
  <si>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</si>
  <si>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</si>
  <si>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</si>
  <si>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</si>
  <si>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</si>
  <si>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</si>
  <si>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</si>
  <si>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</si>
  <si>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</si>
  <si>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</si>
  <si>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</si>
  <si>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</si>
  <si>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</si>
  <si>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</si>
  <si>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</si>
  <si>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</si>
  <si>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</si>
  <si>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</si>
  <si>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</si>
  <si>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</si>
  <si>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</si>
  <si>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</si>
  <si>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</si>
  <si>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</si>
  <si>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</si>
  <si>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</si>
  <si>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</si>
  <si>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</si>
  <si>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</si>
  <si>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</si>
  <si>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</si>
  <si>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</si>
  <si>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</si>
  <si>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</si>
  <si>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</si>
  <si>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</si>
  <si>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</si>
  <si>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</si>
  <si>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</si>
  <si>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</si>
  <si>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</si>
  <si>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</si>
  <si>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</si>
  <si>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</si>
  <si>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</si>
  <si>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</si>
  <si>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</si>
  <si>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</si>
  <si>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</si>
  <si>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</si>
  <si>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</si>
  <si>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</si>
  <si>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</si>
  <si>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</si>
  <si>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</si>
  <si>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</si>
  <si>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</si>
  <si>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</si>
  <si>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</si>
  <si>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</si>
  <si>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</si>
  <si>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</si>
  <si>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</si>
  <si>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</si>
  <si>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</si>
  <si>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</si>
  <si>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</si>
  <si>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</si>
  <si>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</si>
  <si>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</si>
  <si>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</si>
  <si>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</si>
  <si>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</si>
  <si>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</si>
  <si>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</si>
  <si>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</si>
  <si>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</si>
  <si>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</si>
  <si>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</si>
  <si>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</si>
  <si>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</si>
  <si>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</si>
  <si>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</si>
  <si>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</si>
  <si>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</si>
  <si>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</si>
  <si>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</si>
  <si>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</si>
  <si>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</si>
  <si>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</si>
  <si>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</si>
  <si>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</si>
  <si>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</si>
  <si>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</si>
  <si>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</si>
  <si>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</si>
  <si>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</si>
  <si>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</si>
  <si>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</si>
  <si>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</si>
  <si>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</si>
  <si>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</si>
  <si>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</si>
  <si>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</si>
  <si>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</si>
  <si>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</si>
  <si>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</si>
  <si>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</si>
  <si>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</si>
  <si>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</si>
  <si>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</si>
  <si>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</si>
  <si>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</si>
  <si>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</si>
  <si>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</si>
  <si>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</si>
  <si>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</si>
  <si>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</si>
  <si>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</si>
  <si>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</si>
  <si>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</si>
  <si>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</si>
  <si>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</si>
  <si>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</si>
  <si>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</si>
  <si>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</si>
  <si>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</si>
  <si>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</si>
  <si>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</si>
  <si>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</si>
  <si>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</si>
  <si>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</si>
  <si>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</si>
  <si>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</si>
  <si>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</si>
  <si>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</si>
  <si>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</si>
  <si>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</si>
  <si>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</si>
  <si>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</si>
  <si>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</si>
  <si>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</si>
  <si>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</si>
  <si>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</si>
  <si>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</si>
  <si>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</si>
  <si>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</si>
  <si>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</si>
  <si>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</si>
  <si>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</si>
  <si>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</si>
  <si>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</si>
  <si>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</si>
  <si>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</si>
  <si>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</si>
  <si>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</si>
  <si>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</si>
  <si>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</si>
  <si>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</si>
  <si>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</si>
  <si>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</si>
  <si>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</si>
  <si>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</si>
  <si>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</si>
  <si>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</si>
  <si>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</si>
  <si>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</si>
  <si>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</si>
  <si>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</si>
  <si>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</si>
  <si>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</si>
  <si>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</si>
  <si>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</si>
  <si>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</si>
  <si>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</si>
  <si>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</si>
  <si>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</si>
  <si>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</si>
  <si>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</si>
  <si>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</si>
  <si>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</si>
  <si>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</si>
  <si>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</si>
  <si>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</si>
  <si>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</si>
  <si>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</si>
  <si>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</si>
  <si>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</si>
  <si>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</si>
  <si>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</si>
  <si>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</si>
  <si>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</si>
  <si>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</si>
  <si>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</si>
  <si>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</si>
  <si>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</si>
  <si>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</si>
  <si>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</si>
  <si>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</si>
  <si>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</si>
  <si>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</si>
  <si>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</si>
  <si>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</si>
  <si>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</si>
  <si>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</si>
  <si>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</si>
  <si>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</si>
  <si>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</si>
  <si>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</si>
  <si>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</si>
  <si>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</si>
  <si>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</si>
  <si>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</si>
  <si>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</si>
  <si>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</si>
  <si>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</si>
  <si>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</si>
  <si>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</si>
  <si>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</si>
  <si>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</si>
  <si>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</si>
  <si>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</si>
  <si>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</si>
  <si>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</si>
  <si>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</si>
  <si>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</si>
  <si>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</si>
  <si>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</si>
  <si>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</si>
  <si>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</si>
  <si>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</si>
  <si>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</si>
  <si>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</si>
  <si>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</si>
  <si>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</si>
  <si>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</si>
  <si>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</si>
  <si>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</si>
  <si>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</si>
  <si>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</si>
  <si>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</si>
  <si>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</si>
  <si>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</si>
  <si>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</si>
  <si>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</si>
  <si>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</si>
  <si>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</si>
  <si>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</si>
  <si>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</si>
  <si>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</si>
  <si>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</si>
  <si>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</si>
  <si>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</si>
  <si>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</si>
  <si>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</si>
  <si>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</si>
  <si>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</si>
  <si>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</si>
  <si>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</si>
  <si>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</si>
  <si>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</si>
  <si>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</si>
  <si>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</si>
  <si>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</si>
  <si>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</si>
  <si>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</si>
  <si>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</si>
  <si>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</si>
  <si>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</si>
  <si>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</si>
  <si>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</si>
  <si>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</si>
  <si>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</si>
  <si>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</si>
  <si>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</si>
  <si>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</si>
  <si>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</si>
  <si>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</si>
  <si>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</si>
  <si>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</si>
  <si>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</si>
  <si>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</si>
  <si>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</si>
  <si>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</si>
  <si>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</si>
  <si>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</si>
  <si>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</si>
  <si>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</si>
  <si>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</si>
  <si>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</si>
  <si>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</si>
  <si>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</si>
  <si>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</si>
  <si>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</si>
  <si>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</si>
  <si>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</si>
  <si>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</si>
  <si>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</si>
  <si>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</si>
  <si>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</si>
  <si>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</si>
  <si>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</si>
  <si>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</si>
  <si>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</si>
  <si>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</si>
  <si>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</si>
  <si>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</si>
  <si>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</si>
  <si>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</si>
  <si>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</si>
  <si>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</si>
  <si>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</si>
  <si>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</si>
  <si>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</si>
  <si>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</si>
  <si>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</si>
  <si>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</si>
  <si>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</si>
  <si>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</si>
  <si>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</si>
  <si>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</si>
  <si>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</si>
  <si>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</si>
  <si>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</si>
  <si>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</si>
  <si>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</si>
  <si>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</si>
  <si>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</si>
  <si>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</si>
  <si>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</si>
  <si>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</si>
  <si>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</si>
  <si>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</si>
  <si>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</si>
  <si>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</si>
  <si>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</si>
  <si>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</si>
  <si>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</si>
  <si>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</si>
  <si>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</si>
  <si>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</si>
  <si>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</si>
  <si>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</si>
  <si>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</si>
  <si>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</si>
  <si>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</si>
  <si>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</si>
  <si>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</si>
  <si>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</si>
  <si>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</si>
  <si>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</si>
  <si>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</si>
  <si>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</si>
  <si>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</si>
  <si>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</si>
  <si>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</si>
  <si>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</si>
  <si>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</si>
  <si>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</si>
  <si>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</si>
  <si>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</si>
  <si>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</si>
  <si>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</si>
  <si>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</si>
  <si>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</si>
  <si>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</si>
  <si>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</si>
  <si>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</si>
  <si>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</si>
  <si>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</si>
  <si>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</si>
  <si>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</si>
  <si>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</si>
  <si>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</si>
  <si>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</si>
  <si>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</si>
  <si>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</si>
  <si>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</si>
  <si>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</si>
  <si>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</si>
  <si>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</si>
  <si>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</si>
  <si>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</si>
  <si>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</si>
  <si>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</si>
  <si>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</si>
  <si>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</si>
  <si>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</si>
  <si>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</si>
  <si>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</si>
  <si>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</si>
  <si>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</si>
  <si>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</si>
  <si>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</si>
  <si>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</si>
  <si>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</si>
  <si>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</si>
  <si>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</si>
  <si>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</si>
  <si>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</si>
  <si>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</si>
  <si>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</si>
  <si>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</si>
  <si>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</si>
  <si>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</si>
  <si>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</si>
  <si>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</si>
  <si>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</si>
  <si>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</si>
  <si>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</si>
  <si>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</si>
  <si>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</si>
  <si>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</si>
  <si>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</si>
  <si>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</si>
  <si>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</si>
  <si>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</si>
  <si>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</si>
  <si>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</si>
  <si>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</si>
  <si>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</si>
  <si>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</si>
  <si>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</si>
  <si>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</si>
  <si>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</si>
  <si>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</si>
  <si>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</si>
  <si>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</si>
  <si>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</si>
  <si>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</si>
  <si>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</si>
  <si>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</si>
  <si>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</si>
  <si>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</si>
  <si>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</si>
  <si>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</si>
  <si>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</si>
  <si>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</si>
  <si>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</si>
  <si>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</si>
  <si>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</si>
  <si>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</si>
  <si>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</si>
  <si>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</si>
  <si>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</si>
  <si>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</si>
  <si>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</si>
  <si>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</si>
  <si>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</si>
  <si>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</si>
  <si>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</si>
  <si>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</si>
  <si>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</si>
  <si>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</si>
  <si>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</si>
  <si>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</si>
  <si>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</si>
  <si>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</si>
  <si>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</si>
  <si>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</si>
  <si>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</si>
  <si>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</si>
  <si>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</si>
  <si>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</si>
  <si>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</si>
  <si>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</si>
  <si>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</si>
  <si>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</si>
  <si>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</si>
  <si>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</si>
  <si>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</si>
  <si>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</si>
  <si>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</si>
  <si>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</si>
  <si>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</si>
  <si>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</si>
  <si>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</si>
  <si>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</si>
  <si>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</si>
  <si>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</si>
  <si>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</si>
  <si>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</si>
  <si>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</si>
  <si>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</si>
  <si>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</si>
  <si>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</si>
  <si>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</si>
  <si>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</si>
  <si>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</si>
  <si>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</si>
  <si>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</si>
  <si>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</si>
  <si>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</si>
  <si>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</si>
  <si>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</si>
  <si>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</si>
  <si>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</si>
  <si>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</si>
  <si>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</si>
  <si>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</si>
  <si>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</si>
  <si>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</si>
  <si>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</si>
  <si>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</si>
  <si>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</si>
  <si>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</si>
  <si>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</si>
  <si>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</si>
  <si>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</si>
  <si>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</si>
  <si>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</si>
  <si>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</si>
  <si>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</si>
  <si>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</si>
  <si>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</si>
  <si>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</si>
  <si>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</si>
  <si>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</si>
  <si>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</si>
  <si>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</si>
  <si>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</si>
  <si>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</si>
  <si>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</si>
  <si>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</si>
  <si>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</si>
  <si>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</si>
  <si>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</si>
  <si>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</si>
  <si>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</si>
  <si>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</si>
  <si>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</si>
  <si>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</si>
  <si>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</si>
  <si>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</si>
  <si>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</si>
  <si>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</si>
  <si>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</si>
  <si>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</si>
  <si>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</si>
  <si>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</si>
  <si>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</si>
  <si>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</si>
  <si>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</si>
  <si>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</si>
  <si>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</si>
  <si>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</si>
  <si>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</si>
  <si>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</si>
  <si>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</si>
  <si>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</si>
  <si>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</si>
  <si>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</si>
  <si>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</si>
  <si>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</si>
  <si>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</si>
  <si>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</si>
  <si>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</si>
  <si>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</si>
  <si>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</si>
  <si>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</si>
  <si>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</si>
  <si>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</si>
  <si>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</si>
  <si>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</si>
  <si>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</si>
  <si>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</si>
  <si>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</si>
  <si>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</si>
  <si>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</si>
  <si>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</si>
  <si>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</si>
  <si>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</si>
  <si>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</si>
  <si>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</si>
  <si>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</si>
  <si>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</si>
  <si>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</si>
  <si>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</si>
  <si>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</si>
  <si>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</si>
  <si>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</si>
  <si>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</si>
  <si>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</si>
  <si>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</si>
  <si>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</si>
  <si>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</si>
  <si>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</si>
  <si>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</si>
  <si>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</si>
  <si>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</si>
  <si>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</si>
  <si>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</si>
  <si>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</si>
  <si>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</si>
  <si>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</si>
  <si>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</si>
  <si>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</si>
  <si>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</si>
  <si>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</si>
  <si>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</si>
  <si>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</si>
  <si>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</si>
  <si>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</si>
  <si>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</si>
  <si>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</si>
  <si>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</si>
  <si>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</si>
  <si>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</si>
  <si>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</si>
  <si>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</si>
  <si>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</si>
  <si>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</si>
  <si>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</si>
  <si>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</si>
  <si>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</si>
  <si>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</si>
  <si>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</si>
  <si>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</si>
  <si>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</si>
  <si>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</si>
  <si>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</si>
  <si>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</si>
  <si>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</si>
  <si>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</si>
  <si>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</si>
  <si>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</si>
  <si>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</si>
  <si>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</si>
  <si>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</si>
  <si>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</si>
  <si>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</si>
  <si>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</si>
  <si>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</si>
  <si>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</si>
  <si>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</si>
  <si>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</si>
  <si>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</si>
  <si>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</si>
  <si>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</si>
  <si>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</si>
  <si>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</si>
  <si>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</si>
  <si>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</si>
  <si>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</si>
  <si>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</si>
  <si>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</si>
  <si>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</si>
  <si>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</si>
  <si>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</si>
  <si>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</si>
  <si>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</si>
  <si>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</si>
  <si>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</si>
  <si>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</si>
  <si>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</si>
  <si>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</si>
  <si>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</si>
  <si>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</si>
  <si>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</si>
  <si>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</si>
  <si>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</si>
  <si>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</si>
  <si>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</si>
  <si>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</si>
  <si>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</si>
  <si>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</si>
  <si>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</si>
  <si>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</si>
  <si>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</si>
  <si>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</si>
  <si>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</si>
  <si>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</si>
  <si>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</si>
  <si>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</si>
  <si>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</si>
  <si>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</si>
  <si>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</si>
  <si>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</si>
  <si>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</si>
  <si>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</si>
  <si>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</si>
  <si>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</si>
  <si>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</si>
  <si>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</si>
  <si>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</si>
  <si>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</si>
  <si>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</si>
  <si>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</si>
  <si>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</si>
  <si>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</si>
  <si>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</si>
  <si>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</si>
  <si>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</si>
  <si>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</si>
  <si>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</si>
  <si>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</si>
  <si>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</si>
  <si>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</si>
  <si>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</si>
  <si>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</si>
  <si>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</si>
  <si>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</si>
  <si>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</si>
  <si>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</si>
  <si>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</si>
  <si>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</si>
  <si>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</si>
  <si>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</si>
  <si>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</si>
  <si>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</si>
  <si>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</si>
  <si>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</si>
  <si>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</si>
  <si>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</si>
  <si>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</si>
  <si>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</si>
  <si>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</si>
  <si>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</si>
  <si>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</si>
  <si>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</si>
  <si>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</si>
  <si>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</si>
  <si>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</si>
  <si>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</si>
  <si>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</si>
  <si>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</si>
  <si>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</si>
  <si>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</si>
  <si>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</si>
  <si>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</si>
  <si>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</si>
  <si>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</si>
  <si>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</si>
  <si>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</si>
  <si>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</si>
  <si>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</si>
  <si>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</si>
  <si>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</si>
  <si>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</si>
  <si>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</si>
  <si>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</si>
  <si>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</si>
  <si>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</si>
  <si>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</si>
  <si>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</si>
  <si>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</si>
  <si>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</si>
  <si>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</si>
  <si>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</si>
  <si>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</si>
  <si>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</si>
  <si>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</si>
  <si>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</si>
  <si>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</si>
  <si>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</si>
  <si>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</si>
  <si>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</si>
  <si>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</si>
  <si>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</si>
  <si>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</si>
  <si>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</si>
  <si>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</si>
  <si>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</si>
  <si>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</si>
  <si>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</si>
  <si>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</si>
  <si>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</si>
  <si>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</si>
  <si>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</si>
  <si>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</si>
  <si>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</si>
  <si>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</si>
  <si>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</si>
  <si>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</si>
  <si>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</si>
  <si>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</si>
  <si>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</si>
  <si>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</si>
  <si>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</si>
  <si>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</si>
  <si>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</si>
  <si>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</si>
  <si>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</si>
  <si>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</si>
  <si>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</si>
  <si>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</si>
  <si>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</si>
  <si>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</si>
  <si>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</si>
  <si>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</si>
  <si>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</si>
  <si>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</si>
  <si>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</si>
  <si>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</si>
  <si>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</si>
  <si>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</si>
  <si>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</si>
  <si>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</si>
  <si>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</si>
  <si>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</si>
  <si>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</si>
  <si>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</si>
  <si>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</si>
  <si>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</si>
  <si>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</si>
  <si>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</si>
  <si>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</si>
  <si>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</si>
  <si>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</si>
  <si>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</si>
  <si>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</si>
  <si>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</si>
  <si>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</si>
  <si>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</si>
  <si>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</si>
  <si>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</si>
  <si>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</si>
  <si>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</si>
  <si>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</si>
  <si>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</si>
  <si>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</si>
  <si>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</si>
  <si>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</si>
  <si>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</si>
  <si>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</si>
  <si>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</si>
  <si>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</si>
  <si>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</si>
  <si>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</si>
  <si>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</si>
  <si>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</si>
  <si>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</si>
  <si>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</si>
  <si>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</si>
  <si>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</si>
  <si>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</si>
  <si>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</si>
  <si>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</si>
  <si>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</si>
  <si>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</si>
  <si>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</si>
  <si>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</si>
  <si>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</si>
  <si>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</si>
  <si>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</si>
  <si>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</si>
  <si>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</si>
  <si>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</si>
  <si>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</si>
  <si>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</si>
  <si>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</si>
  <si>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</si>
  <si>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</si>
  <si>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</si>
  <si>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</si>
  <si>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</si>
  <si>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</si>
  <si>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</si>
  <si>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</si>
  <si>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</si>
  <si>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</si>
  <si>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</si>
  <si>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</si>
  <si>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</si>
  <si>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</si>
  <si>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</si>
  <si>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</si>
  <si>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</si>
  <si>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</si>
  <si>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</si>
  <si>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</si>
  <si>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</si>
  <si>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</si>
  <si>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</si>
  <si>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</si>
  <si>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</si>
  <si>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</si>
  <si>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</si>
  <si>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</si>
  <si>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</si>
  <si>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</si>
  <si>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</si>
  <si>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</si>
  <si>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</si>
  <si>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</si>
  <si>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</si>
  <si>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</si>
  <si>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</si>
  <si>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</si>
  <si>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</si>
  <si>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</si>
  <si>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</si>
  <si>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</si>
  <si>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</si>
  <si>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</si>
  <si>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</si>
  <si>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</si>
  <si>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</si>
  <si>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</si>
  <si>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</si>
  <si>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</si>
  <si>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</si>
  <si>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</si>
  <si>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</si>
  <si>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</si>
  <si>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</si>
  <si>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</si>
  <si>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</si>
  <si>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</si>
  <si>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</si>
  <si>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</si>
  <si>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</si>
  <si>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</si>
  <si>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</si>
  <si>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</si>
  <si>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</si>
  <si>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</si>
  <si>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</si>
  <si>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</si>
  <si>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</si>
  <si>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</si>
  <si>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</si>
  <si>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</si>
  <si>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</si>
  <si>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</si>
  <si>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</si>
  <si>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</si>
  <si>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</si>
  <si>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</si>
  <si>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</si>
  <si>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</si>
  <si>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</si>
  <si>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</si>
  <si>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</si>
  <si>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</si>
  <si>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</si>
  <si>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</si>
  <si>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</si>
  <si>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</si>
  <si>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</si>
  <si>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</si>
  <si>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</si>
  <si>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</si>
  <si>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</si>
  <si>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</si>
  <si>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</si>
  <si>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</si>
  <si>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</si>
  <si>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</si>
  <si>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</si>
  <si>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</si>
  <si>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</si>
  <si>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</si>
  <si>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</si>
  <si>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</si>
  <si>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</si>
  <si>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</si>
  <si>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</si>
  <si>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</si>
  <si>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</si>
  <si>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</si>
  <si>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</si>
  <si>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</si>
  <si>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</si>
  <si>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</si>
  <si>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</si>
  <si>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</si>
  <si>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</si>
  <si>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</si>
  <si>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</si>
  <si>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</si>
  <si>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</si>
  <si>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</si>
  <si>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</si>
  <si>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</si>
  <si>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</si>
  <si>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</si>
  <si>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</si>
  <si>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</si>
  <si>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</si>
  <si>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</si>
  <si>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</si>
  <si>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</si>
  <si>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</si>
  <si>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</si>
  <si>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</si>
  <si>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</si>
  <si>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</si>
  <si>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</si>
  <si>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</si>
  <si>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</si>
  <si>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</si>
  <si>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</si>
  <si>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</si>
  <si>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</si>
  <si>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</si>
  <si>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</si>
  <si>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</si>
  <si>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</si>
  <si>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</si>
  <si>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</si>
  <si>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</si>
  <si>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</si>
  <si>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</si>
  <si>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</si>
  <si>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</si>
  <si>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</si>
  <si>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</si>
  <si>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</si>
  <si>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</si>
  <si>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</si>
  <si>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</si>
  <si>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</si>
  <si>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</si>
  <si>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</si>
  <si>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</si>
  <si>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</si>
  <si>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</si>
  <si>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</si>
  <si>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</si>
  <si>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</si>
  <si>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</si>
  <si>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</si>
  <si>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</si>
  <si>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</si>
  <si>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</si>
  <si>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</si>
  <si>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</si>
  <si>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</si>
  <si>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</si>
  <si>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</si>
  <si>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</si>
  <si>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</si>
  <si>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</si>
  <si>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</si>
  <si>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</si>
  <si>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</si>
  <si>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</si>
  <si>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</si>
  <si>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</si>
  <si>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</si>
  <si>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</si>
  <si>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</si>
  <si>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</si>
  <si>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</si>
  <si>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</si>
  <si>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</si>
  <si>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</si>
  <si>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</si>
  <si>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</si>
  <si>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</si>
  <si>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</si>
  <si>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</si>
  <si>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</si>
  <si>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</si>
  <si>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</si>
  <si>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</si>
  <si>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</si>
  <si>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</si>
  <si>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</si>
  <si>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</si>
  <si>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</si>
  <si>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</si>
  <si>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</si>
  <si>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</si>
  <si>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</si>
  <si>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</si>
  <si>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</si>
  <si>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</si>
  <si>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</si>
  <si>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</si>
  <si>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</si>
  <si>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</si>
  <si>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</si>
  <si>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</si>
  <si>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</si>
  <si>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</si>
  <si>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</si>
  <si>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</si>
  <si>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</si>
  <si>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</si>
  <si>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</si>
  <si>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</si>
  <si>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</si>
  <si>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</si>
  <si>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</si>
  <si>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</si>
  <si>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</si>
  <si>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</si>
  <si>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</si>
  <si>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</si>
  <si>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</si>
  <si>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</si>
  <si>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</si>
  <si>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</si>
  <si>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</si>
  <si>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</si>
  <si>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</si>
  <si>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</si>
  <si>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</si>
  <si>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</si>
  <si>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</si>
  <si>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</si>
  <si>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</si>
  <si>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</si>
  <si>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</si>
  <si>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</si>
  <si>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</si>
  <si>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</si>
  <si>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</si>
  <si>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</si>
  <si>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</si>
  <si>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</si>
  <si>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</si>
  <si>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</si>
  <si>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</si>
  <si>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</si>
  <si>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</si>
  <si>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</si>
  <si>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</si>
  <si>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</si>
  <si>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</si>
  <si>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</si>
  <si>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</si>
  <si>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</si>
  <si>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</si>
  <si>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</si>
  <si>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</si>
  <si>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</si>
  <si>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</si>
  <si>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</si>
  <si>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</si>
  <si>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</si>
  <si>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</si>
  <si>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</si>
  <si>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</si>
  <si>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</si>
  <si>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</si>
  <si>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</si>
  <si>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</si>
  <si>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</si>
  <si>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</si>
  <si>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</si>
  <si>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</si>
  <si>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</si>
  <si>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</si>
  <si>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</si>
  <si>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</si>
  <si>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</si>
  <si>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</si>
  <si>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</si>
  <si>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</si>
  <si>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</si>
  <si>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</si>
  <si>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</si>
  <si>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</si>
  <si>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</si>
  <si>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</si>
  <si>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</si>
  <si>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</si>
  <si>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</si>
  <si>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</si>
  <si>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</si>
  <si>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</si>
  <si>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</si>
  <si>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</si>
  <si>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</si>
  <si>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</si>
  <si>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</si>
  <si>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</si>
  <si>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</si>
  <si>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</si>
  <si>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</si>
  <si>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</si>
  <si>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</si>
  <si>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</si>
  <si>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</si>
  <si>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</si>
  <si>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</si>
  <si>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</si>
  <si>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</si>
  <si>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</si>
  <si>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</si>
  <si>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</si>
  <si>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</si>
  <si>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</si>
  <si>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</si>
  <si>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</si>
  <si>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</si>
  <si>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</si>
  <si>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</si>
  <si>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</si>
  <si>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</si>
  <si>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</si>
  <si>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</si>
  <si>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</si>
  <si>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</si>
  <si>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</si>
  <si>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</si>
  <si>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</si>
  <si>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</si>
  <si>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</si>
  <si>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</si>
  <si>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</si>
  <si>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</si>
  <si>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</si>
  <si>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</si>
  <si>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</si>
  <si>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</si>
  <si>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</si>
  <si>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</si>
  <si>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</si>
  <si>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</si>
  <si>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</si>
  <si>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</si>
  <si>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</si>
  <si>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</si>
  <si>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</si>
  <si>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</si>
  <si>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</si>
  <si>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</si>
  <si>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</si>
  <si>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</si>
  <si>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</si>
  <si>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</si>
  <si>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</si>
  <si>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</si>
  <si>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</si>
  <si>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</si>
  <si>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</si>
  <si>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</si>
  <si>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</si>
  <si>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</si>
  <si>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</si>
  <si>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</si>
  <si>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</si>
  <si>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</si>
  <si>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</si>
  <si>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</si>
  <si>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</si>
  <si>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</si>
  <si>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</si>
  <si>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</si>
  <si>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</si>
  <si>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</si>
  <si>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</si>
  <si>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</si>
  <si>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</si>
  <si>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</si>
  <si>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</si>
  <si>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</si>
  <si>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</si>
  <si>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</si>
  <si>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</si>
  <si>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</si>
  <si>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</si>
  <si>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</si>
  <si>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</si>
  <si>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</si>
  <si>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</si>
  <si>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</si>
  <si>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</si>
  <si>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</si>
  <si>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</si>
  <si>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</si>
  <si>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</si>
  <si>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</si>
  <si>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</si>
  <si>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</si>
  <si>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</si>
  <si>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</si>
  <si>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</si>
  <si>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</si>
  <si>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</si>
  <si>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</si>
  <si>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</si>
  <si>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</si>
  <si>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</si>
  <si>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</si>
  <si>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</si>
  <si>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</si>
  <si>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</si>
  <si>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</si>
  <si>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</si>
  <si>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</si>
  <si>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</si>
  <si>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</si>
  <si>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</si>
  <si>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</si>
  <si>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</si>
  <si>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</si>
  <si>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</si>
  <si>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</si>
  <si>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</si>
  <si>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</si>
  <si>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</si>
  <si>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</si>
  <si>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</si>
  <si>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</si>
  <si>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</si>
  <si>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</si>
  <si>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</si>
  <si>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</si>
  <si>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</si>
  <si>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</si>
  <si>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</si>
  <si>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</si>
  <si>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</si>
  <si>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</si>
  <si>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</si>
  <si>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</si>
  <si>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</si>
  <si>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</si>
  <si>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</si>
  <si>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</si>
  <si>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</si>
  <si>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</si>
  <si>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</si>
  <si>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</si>
  <si>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</si>
  <si>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</si>
  <si>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</si>
  <si>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</si>
  <si>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</si>
  <si>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</si>
  <si>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</si>
  <si>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</si>
  <si>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</si>
  <si>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</si>
  <si>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</si>
  <si>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</si>
  <si>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</si>
  <si>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</si>
  <si>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</si>
  <si>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</si>
  <si>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</si>
  <si>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</si>
  <si>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</si>
  <si>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</si>
  <si>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</si>
  <si>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</si>
  <si>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</si>
  <si>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</si>
  <si>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</si>
  <si>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</si>
  <si>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</si>
  <si>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</si>
  <si>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</si>
  <si>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</si>
  <si>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</si>
  <si>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</si>
  <si>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</si>
  <si>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</si>
  <si>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</si>
  <si>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</si>
  <si>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</si>
  <si>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</si>
  <si>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</si>
  <si>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</si>
  <si>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</si>
  <si>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</si>
  <si>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</si>
  <si>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</si>
  <si>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</si>
  <si>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</si>
  <si>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</si>
  <si>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</si>
  <si>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</si>
  <si>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</si>
  <si>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</si>
  <si>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</si>
  <si>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</si>
  <si>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</si>
  <si>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</si>
  <si>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</si>
  <si>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</si>
  <si>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</si>
  <si>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</si>
  <si>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</si>
  <si>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</si>
  <si>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</si>
  <si>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</si>
  <si>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</si>
  <si>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</si>
  <si>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</si>
  <si>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</si>
  <si>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</si>
  <si>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</si>
  <si>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</si>
  <si>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</si>
  <si>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</si>
  <si>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</si>
  <si>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</si>
  <si>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</si>
  <si>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</si>
  <si>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</si>
  <si>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</si>
  <si>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</si>
  <si>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</si>
  <si>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</si>
  <si>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</si>
  <si>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</si>
  <si>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</si>
  <si>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</si>
  <si>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</si>
  <si>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</si>
  <si>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</si>
  <si>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</si>
  <si>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</si>
  <si>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</si>
  <si>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</si>
  <si>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</si>
  <si>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</si>
  <si>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</si>
  <si>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</si>
  <si>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</si>
  <si>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</si>
  <si>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</si>
  <si>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</si>
  <si>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</si>
  <si>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</si>
  <si>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</si>
  <si>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</si>
  <si>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</si>
  <si>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</si>
  <si>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</si>
  <si>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</si>
  <si>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</si>
  <si>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</si>
  <si>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</si>
  <si>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</si>
  <si>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</si>
  <si>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</si>
  <si>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</si>
  <si>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</si>
  <si>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</si>
  <si>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</si>
  <si>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</si>
  <si>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</si>
  <si>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</si>
  <si>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</si>
  <si>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</si>
  <si>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</si>
  <si>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</si>
  <si>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</si>
  <si>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</si>
  <si>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</si>
  <si>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</si>
  <si>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</si>
  <si>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</si>
  <si>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</si>
  <si>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</si>
  <si>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</si>
  <si>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</si>
  <si>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</si>
  <si>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</si>
  <si>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</si>
  <si>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</si>
  <si>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</si>
  <si>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</si>
  <si>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</si>
  <si>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</si>
  <si>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</si>
  <si>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</si>
  <si>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</si>
  <si>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</si>
  <si>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</si>
  <si>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</si>
  <si>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</si>
  <si>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</si>
  <si>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</si>
  <si>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</si>
  <si>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</si>
  <si>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</si>
  <si>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</si>
  <si>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</si>
  <si>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</si>
  <si>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</si>
  <si>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</si>
  <si>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</si>
  <si>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</si>
  <si>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</si>
  <si>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</si>
  <si>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</si>
  <si>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</si>
  <si>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</si>
  <si>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</si>
  <si>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</si>
  <si>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</si>
  <si>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</si>
  <si>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</si>
  <si>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</si>
  <si>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</si>
  <si>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</si>
  <si>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</si>
  <si>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</si>
  <si>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</si>
  <si>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</si>
  <si>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</si>
  <si>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</si>
  <si>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</si>
  <si>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</si>
  <si>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</si>
  <si>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</si>
  <si>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</si>
  <si>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</si>
  <si>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</si>
  <si>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</si>
  <si>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</si>
  <si>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</si>
  <si>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</si>
  <si>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</si>
  <si>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</si>
  <si>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</si>
  <si>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</si>
  <si>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</si>
  <si>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</si>
  <si>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</si>
  <si>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</si>
  <si>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</si>
  <si>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</si>
  <si>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</si>
  <si>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</si>
  <si>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</si>
  <si>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</si>
  <si>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</si>
  <si>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</si>
  <si>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</si>
  <si>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</si>
  <si>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</si>
  <si>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</si>
  <si>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</si>
  <si>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</si>
  <si>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</si>
  <si>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</si>
  <si>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</si>
  <si>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</si>
  <si>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</si>
  <si>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</si>
  <si>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</si>
  <si>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</si>
  <si>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</si>
  <si>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</si>
  <si>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</si>
  <si>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</si>
  <si>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</si>
  <si>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</si>
  <si>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</si>
  <si>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</si>
  <si>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</si>
  <si>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</si>
  <si>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</si>
  <si>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</si>
  <si>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</si>
  <si>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</si>
  <si>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</si>
  <si>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</si>
  <si>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</si>
  <si>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</si>
  <si>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</si>
  <si>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</si>
  <si>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</si>
  <si>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</si>
  <si>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</si>
  <si>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</si>
  <si>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</si>
  <si>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</si>
  <si>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</si>
  <si>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</si>
  <si>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</si>
  <si>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</si>
  <si>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</si>
  <si>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</si>
  <si>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</si>
  <si>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</si>
  <si>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</si>
  <si>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</si>
  <si>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</si>
  <si>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</si>
  <si>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</si>
  <si>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</si>
  <si>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</si>
  <si>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</si>
  <si>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</si>
  <si>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</si>
  <si>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</si>
  <si>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</si>
  <si>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</si>
  <si>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</si>
  <si>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</si>
  <si>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</si>
  <si>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</si>
  <si>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</si>
  <si>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</si>
  <si>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</si>
  <si>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</si>
  <si>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</si>
  <si>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</si>
  <si>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</si>
  <si>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</si>
  <si>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</si>
  <si>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</si>
  <si>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</si>
  <si>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</si>
  <si>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</si>
  <si>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</si>
  <si>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</si>
  <si>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</si>
  <si>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</si>
  <si>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</si>
  <si>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</si>
  <si>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</si>
  <si>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</si>
  <si>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</si>
  <si>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</si>
  <si>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</si>
  <si>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</si>
  <si>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</si>
  <si>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</si>
  <si>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</si>
  <si>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</si>
  <si>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</si>
  <si>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</si>
  <si>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</si>
  <si>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</si>
  <si>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</si>
  <si>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</si>
  <si>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</si>
  <si>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</si>
  <si>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</si>
  <si>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</si>
  <si>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</si>
  <si>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</si>
  <si>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</si>
  <si>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</si>
  <si>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</si>
  <si>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</si>
  <si>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</si>
  <si>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</si>
  <si>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</si>
  <si>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</si>
  <si>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</si>
  <si>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</si>
  <si>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</si>
  <si>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</si>
  <si>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</si>
  <si>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</si>
  <si>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</si>
  <si>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</si>
  <si>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</si>
  <si>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</si>
  <si>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</si>
  <si>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</si>
  <si>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</si>
  <si>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</si>
  <si>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</si>
  <si>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</si>
  <si>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</si>
  <si>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</si>
  <si>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</si>
  <si>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</si>
  <si>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</si>
  <si>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</si>
  <si>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</si>
  <si>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</si>
  <si>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</si>
  <si>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</si>
  <si>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</si>
  <si>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</si>
  <si>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</si>
  <si>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</si>
  <si>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</si>
  <si>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</si>
  <si>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</si>
  <si>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</si>
  <si>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</si>
  <si>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</si>
  <si>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</si>
  <si>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</si>
  <si>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</si>
  <si>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</si>
  <si>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</si>
  <si>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</si>
  <si>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</si>
  <si>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</si>
  <si>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</si>
  <si>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</si>
  <si>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</si>
  <si>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</si>
  <si>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</si>
  <si>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</si>
  <si>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</si>
  <si>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</si>
  <si>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</si>
  <si>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</si>
  <si>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</si>
  <si>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</si>
  <si>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</si>
  <si>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</si>
  <si>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</si>
  <si>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</si>
  <si>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</si>
  <si>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</si>
  <si>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</si>
  <si>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</si>
  <si>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</si>
  <si>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</si>
  <si>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</si>
  <si>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</si>
  <si>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</si>
  <si>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</si>
  <si>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</si>
  <si>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</si>
  <si>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</si>
  <si>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</si>
  <si>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</si>
  <si>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</si>
  <si>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</si>
  <si>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</si>
  <si>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</si>
  <si>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</si>
  <si>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</si>
  <si>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</si>
  <si>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</si>
  <si>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</si>
  <si>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</si>
  <si>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</si>
  <si>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</si>
  <si>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</si>
  <si>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</si>
  <si>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</si>
  <si>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</si>
  <si>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</si>
  <si>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</si>
  <si>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</si>
  <si>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</si>
  <si>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</si>
  <si>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</si>
  <si>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</si>
  <si>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</si>
  <si>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</si>
  <si>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</si>
  <si>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</si>
  <si>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</si>
  <si>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</si>
  <si>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</si>
  <si>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</si>
  <si>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</si>
  <si>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</si>
  <si>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</si>
  <si>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</si>
  <si>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</si>
  <si>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</si>
  <si>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</si>
  <si>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</si>
  <si>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</si>
  <si>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</si>
  <si>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</si>
  <si>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</si>
  <si>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</si>
  <si>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</si>
  <si>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</si>
  <si>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</si>
  <si>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</si>
  <si>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</si>
  <si>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</si>
  <si>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</si>
  <si>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</si>
  <si>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</si>
  <si>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</si>
  <si>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</si>
  <si>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</si>
  <si>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</si>
  <si>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</si>
  <si>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</si>
  <si>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</si>
  <si>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</si>
  <si>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</si>
  <si>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</si>
  <si>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</si>
  <si>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</si>
  <si>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</si>
  <si>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</si>
  <si>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</si>
  <si>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</si>
  <si>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</si>
  <si>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</si>
  <si>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</si>
  <si>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</si>
  <si>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</si>
  <si>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</si>
  <si>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</si>
  <si>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</si>
  <si>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</si>
  <si>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</si>
  <si>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</si>
  <si>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</si>
  <si>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</si>
  <si>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</si>
  <si>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</si>
  <si>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</si>
  <si>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</si>
  <si>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</si>
  <si>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</si>
  <si>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</si>
  <si>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</si>
  <si>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</si>
  <si>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</si>
  <si>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</si>
  <si>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</si>
  <si>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</si>
  <si>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</si>
  <si>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</si>
  <si>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</si>
  <si>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</si>
  <si>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</si>
  <si>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</si>
  <si>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</si>
  <si>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</si>
  <si>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</si>
  <si>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</si>
  <si>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</si>
  <si>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</si>
  <si>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</si>
  <si>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</si>
  <si>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</si>
  <si>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</si>
  <si>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</si>
  <si>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</si>
  <si>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</si>
  <si>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</si>
  <si>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</si>
  <si>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</si>
  <si>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</si>
  <si>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</si>
  <si>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</si>
  <si>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</si>
  <si>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</si>
  <si>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</si>
  <si>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</si>
  <si>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</si>
  <si>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</si>
  <si>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</si>
  <si>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</si>
  <si>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</si>
  <si>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</si>
  <si>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</si>
  <si>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</si>
  <si>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</si>
  <si>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</si>
  <si>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</si>
  <si>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</si>
  <si>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</si>
  <si>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</si>
  <si>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</si>
  <si>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</si>
  <si>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</si>
  <si>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</si>
  <si>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</si>
  <si>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</si>
  <si>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</si>
  <si>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</si>
  <si>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</si>
  <si>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</si>
  <si>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</si>
  <si>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</si>
  <si>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</si>
  <si>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</si>
  <si>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</si>
  <si>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</si>
  <si>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</si>
  <si>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</si>
  <si>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</si>
  <si>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</si>
  <si>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</si>
  <si>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</si>
  <si>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</si>
  <si>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</si>
  <si>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</si>
  <si>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</si>
  <si>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</si>
  <si>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</si>
  <si>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</si>
  <si>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</si>
  <si>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</si>
  <si>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</si>
  <si>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</si>
  <si>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</si>
  <si>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</si>
  <si>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</si>
  <si>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</si>
  <si>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</si>
  <si>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</si>
  <si>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</si>
  <si>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</si>
  <si>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</si>
  <si>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</si>
  <si>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</si>
  <si>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</si>
  <si>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</si>
  <si>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</si>
  <si>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</si>
  <si>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</si>
  <si>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</si>
  <si>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</si>
  <si>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</si>
  <si>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</si>
  <si>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</si>
  <si>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</si>
  <si>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</si>
  <si>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</si>
  <si>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</si>
  <si>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</si>
  <si>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</si>
  <si>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</si>
  <si>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</si>
  <si>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</si>
  <si>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</si>
  <si>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</si>
  <si>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</si>
  <si>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</si>
  <si>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</si>
  <si>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</si>
  <si>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</si>
  <si>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</si>
  <si>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</si>
  <si>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</si>
  <si>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</si>
  <si>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</si>
  <si>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</si>
  <si>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</si>
  <si>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</si>
  <si>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</si>
  <si>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</si>
  <si>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</si>
  <si>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</si>
  <si>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</si>
  <si>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</si>
  <si>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</si>
  <si>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</si>
  <si>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</si>
  <si>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</si>
  <si>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</si>
  <si>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</si>
  <si>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</si>
  <si>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</si>
  <si>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</si>
  <si>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</si>
  <si>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</si>
  <si>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</si>
  <si>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</si>
  <si>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</si>
  <si>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</si>
  <si>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</si>
  <si>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</si>
  <si>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</si>
  <si>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</si>
  <si>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</si>
  <si>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</si>
  <si>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</si>
  <si>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</si>
  <si>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</si>
  <si>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</si>
  <si>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</si>
  <si>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</si>
  <si>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</si>
  <si>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</si>
  <si>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</si>
  <si>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</si>
  <si>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</si>
  <si>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</si>
  <si>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</si>
  <si>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</si>
  <si>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</si>
  <si>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</si>
  <si>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</si>
  <si>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</si>
  <si>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</si>
  <si>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</si>
  <si>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</si>
  <si>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</si>
  <si>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</si>
  <si>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</si>
  <si>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</si>
  <si>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</si>
  <si>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</si>
  <si>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</si>
  <si>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</si>
  <si>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</si>
  <si>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</si>
  <si>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</si>
  <si>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</si>
  <si>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</si>
  <si>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</si>
  <si>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</si>
  <si>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</si>
  <si>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</si>
  <si>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</si>
  <si>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</si>
  <si>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</si>
  <si>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</si>
  <si>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</si>
  <si>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</si>
  <si>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</si>
  <si>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</si>
  <si>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</si>
  <si>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</si>
  <si>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</si>
  <si>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</si>
  <si>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</si>
  <si>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</si>
  <si>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</si>
  <si>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</si>
  <si>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</si>
  <si>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</si>
  <si>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</si>
  <si>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</si>
  <si>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</si>
  <si>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</si>
  <si>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</si>
  <si>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</si>
  <si>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</si>
  <si>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</si>
  <si>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</si>
  <si>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</si>
  <si>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</si>
  <si>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</si>
  <si>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</si>
  <si>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</si>
  <si>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</si>
  <si>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</si>
  <si>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</si>
  <si>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</si>
  <si>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</si>
  <si>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</si>
  <si>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</si>
  <si>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</si>
  <si>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</si>
  <si>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</si>
  <si>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</si>
  <si>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</si>
  <si>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</si>
  <si>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</si>
  <si>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</si>
  <si>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</si>
  <si>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</si>
  <si>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</si>
  <si>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</si>
  <si>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</si>
  <si>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</si>
  <si>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</si>
  <si>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</si>
  <si>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</si>
  <si>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</si>
  <si>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</si>
  <si>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</si>
  <si>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</si>
  <si>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</si>
  <si>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</si>
  <si>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</si>
  <si>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</si>
  <si>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</si>
  <si>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</si>
  <si>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</si>
  <si>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</si>
  <si>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</si>
  <si>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</si>
  <si>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</si>
  <si>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</si>
  <si>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</si>
  <si>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</si>
  <si>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</si>
  <si>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</si>
  <si>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</si>
  <si>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</si>
  <si>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</si>
  <si>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</si>
  <si>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</si>
  <si>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</si>
  <si>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</si>
  <si>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</si>
  <si>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</si>
  <si>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</si>
  <si>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</si>
  <si>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</si>
  <si>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</si>
  <si>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</si>
  <si>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</si>
  <si>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</si>
  <si>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</si>
  <si>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</si>
  <si>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</si>
  <si>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</si>
  <si>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</si>
  <si>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</si>
  <si>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</si>
  <si>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</si>
  <si>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</si>
  <si>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</si>
  <si>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</si>
  <si>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</si>
  <si>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</si>
  <si>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</si>
  <si>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</si>
  <si>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</si>
  <si>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</si>
  <si>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</si>
  <si>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</si>
  <si>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</si>
  <si>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</si>
  <si>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</si>
  <si>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</si>
  <si>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</si>
  <si>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</si>
  <si>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</si>
  <si>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</si>
  <si>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</si>
  <si>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</si>
  <si>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</si>
  <si>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</si>
  <si>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</si>
  <si>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</si>
  <si>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</si>
  <si>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</si>
  <si>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</si>
  <si>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</si>
  <si>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</si>
  <si>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</si>
  <si>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</si>
  <si>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</si>
  <si>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</si>
  <si>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</si>
  <si>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</si>
  <si>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</si>
  <si>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</si>
  <si>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</si>
  <si>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</si>
  <si>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</si>
  <si>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</si>
  <si>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</si>
  <si>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</si>
  <si>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</si>
  <si>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</si>
  <si>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</si>
  <si>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</si>
  <si>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</si>
  <si>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</si>
  <si>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</si>
  <si>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</si>
  <si>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</si>
  <si>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</si>
  <si>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</si>
  <si>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</si>
  <si>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</si>
  <si>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</si>
  <si>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</si>
  <si>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</si>
  <si>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</si>
  <si>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</si>
  <si>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</si>
  <si>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</si>
  <si>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</si>
  <si>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</si>
  <si>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</si>
  <si>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</si>
  <si>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</si>
  <si>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</si>
  <si>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</si>
  <si>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</si>
  <si>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</si>
  <si>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</si>
  <si>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</si>
  <si>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</si>
  <si>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</si>
  <si>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</si>
  <si>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</si>
  <si>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</si>
  <si>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</si>
  <si>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</si>
  <si>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</si>
  <si>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</si>
  <si>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</si>
  <si>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</si>
  <si>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</si>
  <si>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</si>
  <si>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</si>
  <si>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</si>
  <si>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</si>
  <si>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</si>
  <si>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</si>
  <si>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</si>
  <si>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</si>
  <si>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</si>
  <si>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</si>
  <si>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</si>
  <si>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</si>
  <si>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</si>
  <si>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</si>
  <si>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</si>
  <si>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</si>
  <si>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</si>
  <si>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</si>
  <si>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</si>
  <si>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</si>
  <si>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</si>
  <si>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</si>
  <si>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</si>
  <si>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</si>
  <si>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</si>
  <si>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</si>
  <si>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</si>
  <si>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</si>
  <si>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</si>
  <si>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</si>
  <si>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</si>
  <si>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</si>
  <si>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</si>
  <si>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</si>
  <si>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</si>
  <si>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</si>
  <si>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</si>
  <si>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</si>
  <si>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</si>
  <si>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</si>
  <si>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</si>
  <si>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</si>
  <si>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</si>
  <si>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</si>
  <si>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</si>
  <si>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</si>
  <si>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</si>
  <si>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</si>
  <si>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</si>
  <si>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</si>
  <si>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</si>
  <si>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</si>
  <si>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</si>
  <si>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</si>
  <si>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</si>
  <si>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</si>
  <si>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</si>
  <si>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</si>
  <si>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</si>
  <si>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</si>
  <si>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</si>
  <si>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</si>
  <si>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</si>
  <si>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</si>
  <si>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</si>
  <si>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</si>
  <si>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</si>
  <si>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</si>
  <si>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</si>
  <si>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</si>
  <si>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</si>
  <si>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</si>
  <si>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</si>
  <si>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</si>
  <si>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</si>
  <si>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</si>
  <si>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</si>
  <si>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</si>
  <si>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</si>
  <si>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</si>
  <si>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</si>
  <si>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</si>
  <si>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</si>
  <si>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</si>
  <si>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</si>
  <si>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</si>
  <si>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</si>
  <si>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</si>
  <si>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</si>
  <si>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</si>
  <si>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</si>
  <si>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</si>
  <si>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</si>
  <si>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</si>
  <si>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</si>
  <si>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</si>
  <si>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</si>
  <si>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</si>
  <si>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</si>
  <si>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</si>
  <si>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</si>
  <si>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</si>
  <si>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</si>
  <si>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</si>
  <si>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</si>
  <si>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</si>
  <si>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</si>
  <si>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</si>
  <si>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</si>
  <si>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</si>
  <si>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</si>
  <si>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</si>
  <si>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</si>
  <si>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</si>
  <si>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</si>
  <si>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</si>
  <si>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</si>
  <si>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</si>
  <si>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</si>
  <si>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</si>
  <si>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</si>
  <si>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</si>
  <si>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</si>
  <si>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</si>
  <si>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</si>
  <si>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</si>
  <si>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</si>
  <si>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</si>
  <si>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</si>
  <si>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</si>
  <si>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</si>
  <si>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</si>
  <si>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</si>
  <si>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</si>
  <si>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</si>
  <si>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</si>
  <si>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</si>
  <si>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</si>
  <si>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</si>
  <si>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</si>
  <si>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</si>
  <si>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</si>
  <si>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</si>
  <si>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</si>
  <si>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</si>
  <si>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</si>
  <si>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</si>
  <si>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</si>
  <si>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</si>
  <si>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</si>
  <si>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</si>
  <si>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</si>
  <si>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</si>
  <si>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</si>
  <si>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</si>
  <si>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</si>
  <si>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</si>
  <si>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</si>
  <si>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</si>
  <si>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</si>
  <si>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</si>
  <si>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</si>
  <si>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</si>
  <si>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</si>
  <si>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</si>
  <si>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</si>
  <si>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</si>
  <si>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</si>
  <si>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</si>
  <si>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</si>
  <si>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</si>
  <si>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</si>
  <si>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</si>
  <si>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</si>
  <si>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</si>
  <si>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</si>
  <si>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</si>
  <si>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</si>
  <si>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</si>
  <si>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</si>
  <si>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</si>
  <si>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</si>
  <si>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</si>
  <si>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</si>
  <si>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</si>
  <si>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</si>
  <si>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</si>
  <si>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</si>
  <si>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</si>
  <si>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</si>
  <si>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</si>
  <si>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</si>
  <si>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</si>
  <si>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</si>
  <si>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</si>
  <si>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</si>
  <si>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</si>
  <si>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</si>
  <si>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</si>
  <si>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</si>
  <si>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</si>
  <si>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</si>
  <si>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</si>
  <si>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</si>
  <si>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</si>
  <si>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</si>
  <si>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</si>
  <si>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</si>
  <si>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</si>
  <si>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</si>
  <si>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</si>
  <si>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</si>
  <si>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</si>
  <si>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</si>
  <si>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</si>
  <si>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</si>
  <si>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</si>
  <si>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</si>
  <si>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</si>
  <si>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</si>
  <si>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</si>
  <si>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</si>
  <si>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</si>
  <si>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</si>
  <si>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</si>
  <si>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</si>
  <si>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</si>
  <si>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</si>
  <si>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</si>
  <si>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</si>
  <si>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</si>
  <si>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</si>
  <si>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</si>
  <si>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</si>
  <si>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</si>
  <si>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</si>
  <si>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</si>
  <si>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</si>
  <si>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</si>
  <si>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</si>
  <si>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</si>
  <si>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</si>
  <si>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</si>
  <si>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</si>
  <si>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</si>
  <si>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</si>
  <si>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</si>
  <si>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</si>
  <si>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</si>
  <si>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</si>
  <si>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</si>
  <si>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</si>
  <si>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</si>
  <si>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</si>
  <si>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</si>
  <si>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</si>
  <si>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</si>
  <si>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</si>
  <si>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</si>
  <si>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</si>
  <si>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</si>
  <si>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</si>
  <si>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</si>
  <si>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</si>
  <si>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</si>
  <si>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</si>
  <si>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</si>
  <si>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</si>
  <si>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</si>
  <si>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</si>
  <si>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</si>
  <si>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</si>
  <si>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</si>
  <si>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</si>
  <si>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</si>
  <si>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</si>
  <si>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</si>
  <si>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</si>
  <si>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</si>
  <si>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</si>
  <si>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</si>
  <si>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</si>
  <si>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</si>
  <si>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</si>
  <si>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</si>
  <si>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</si>
  <si>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</si>
  <si>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</si>
  <si>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</si>
  <si>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</si>
  <si>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</si>
  <si>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</si>
  <si>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</si>
  <si>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</si>
  <si>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</si>
  <si>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</si>
  <si>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</si>
  <si>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</si>
  <si>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</si>
  <si>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</si>
  <si>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</si>
  <si>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</si>
  <si>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</si>
  <si>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</si>
  <si>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</si>
  <si>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</si>
  <si>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</si>
  <si>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</si>
  <si>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</si>
  <si>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</si>
  <si>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</si>
  <si>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</si>
  <si>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</si>
  <si>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</si>
  <si>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</si>
  <si>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</si>
  <si>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</si>
  <si>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</si>
  <si>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</si>
  <si>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</si>
  <si>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</si>
  <si>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</si>
  <si>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</si>
  <si>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</si>
  <si>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</si>
  <si>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</si>
  <si>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</si>
  <si>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</si>
  <si>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</si>
  <si>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</si>
  <si>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</si>
  <si>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</si>
  <si>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</si>
  <si>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</si>
  <si>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</si>
  <si>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</si>
  <si>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</si>
  <si>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</si>
  <si>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</si>
  <si>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</si>
  <si>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</si>
  <si>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</si>
  <si>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</si>
  <si>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</si>
  <si>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</si>
  <si>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</si>
  <si>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</si>
  <si>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</si>
  <si>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</si>
  <si>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</si>
  <si>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</si>
  <si>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</si>
  <si>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</si>
  <si>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</si>
  <si>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</si>
  <si>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</si>
  <si>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</si>
  <si>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</si>
  <si>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</si>
  <si>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</si>
  <si>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</si>
  <si>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</si>
  <si>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</si>
  <si>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</si>
  <si>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</si>
  <si>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</si>
  <si>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</si>
  <si>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</si>
  <si>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</si>
  <si>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</si>
  <si>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</si>
  <si>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</si>
  <si>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</si>
  <si>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</si>
  <si>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</si>
  <si>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</si>
  <si>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</si>
  <si>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</si>
  <si>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</si>
  <si>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</si>
  <si>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</si>
  <si>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</si>
  <si>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</si>
  <si>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</si>
  <si>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</si>
  <si>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</si>
  <si>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</si>
  <si>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</si>
  <si>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</si>
  <si>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</si>
  <si>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</si>
  <si>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</si>
  <si>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</si>
  <si>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</si>
  <si>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</si>
  <si>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</si>
  <si>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</si>
  <si>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</si>
  <si>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</si>
  <si>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</si>
  <si>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</si>
  <si>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</si>
  <si>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</si>
  <si>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</si>
  <si>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</si>
  <si>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</si>
  <si>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</si>
  <si>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</si>
  <si>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</si>
  <si>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</si>
  <si>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</si>
  <si>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</si>
  <si>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</si>
  <si>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</si>
  <si>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</si>
  <si>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</si>
  <si>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</si>
  <si>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</si>
  <si>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</si>
  <si>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</si>
  <si>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</si>
  <si>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</si>
  <si>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</si>
  <si>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</si>
  <si>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</si>
  <si>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</si>
  <si>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</si>
  <si>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</si>
  <si>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</si>
  <si>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</si>
  <si>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</si>
  <si>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</si>
  <si>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</si>
  <si>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</si>
  <si>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</si>
  <si>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</si>
  <si>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</si>
  <si>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</si>
  <si>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</si>
  <si>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</si>
  <si>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</si>
  <si>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</si>
  <si>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</si>
  <si>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</si>
  <si>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</si>
  <si>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</si>
  <si>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</si>
  <si>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</si>
  <si>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</si>
  <si>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</si>
  <si>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</si>
  <si>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</si>
  <si>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</si>
  <si>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</si>
  <si>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</si>
  <si>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</si>
  <si>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</si>
  <si>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</si>
  <si>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</si>
  <si>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</si>
  <si>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</si>
  <si>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</si>
  <si>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</si>
  <si>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</si>
  <si>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</si>
  <si>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</si>
  <si>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</si>
  <si>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</si>
  <si>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</si>
  <si>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</si>
  <si>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</si>
  <si>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</si>
  <si>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</si>
  <si>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</si>
  <si>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</si>
  <si>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</si>
  <si>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</si>
  <si>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</si>
  <si>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</si>
  <si>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</si>
  <si>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</si>
  <si>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</si>
  <si>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</si>
  <si>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</si>
  <si>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</si>
  <si>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</si>
  <si>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</si>
  <si>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</si>
  <si>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</si>
  <si>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</si>
  <si>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</si>
  <si>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</si>
  <si>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</si>
  <si>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</si>
  <si>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</si>
  <si>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</si>
  <si>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</si>
  <si>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</si>
  <si>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</si>
  <si>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</si>
  <si>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</si>
  <si>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</si>
  <si>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</si>
  <si>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</si>
  <si>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</si>
  <si>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</si>
  <si>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</si>
  <si>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</si>
  <si>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</si>
  <si>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</si>
  <si>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</si>
  <si>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</si>
  <si>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</si>
  <si>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</si>
  <si>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</si>
  <si>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</si>
  <si>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</si>
  <si>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</si>
  <si>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</si>
  <si>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</si>
  <si>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</si>
  <si>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</si>
  <si>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</si>
  <si>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</si>
  <si>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</si>
  <si>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</si>
  <si>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</si>
  <si>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</si>
  <si>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</si>
  <si>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</si>
  <si>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</si>
  <si>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</si>
  <si>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</si>
  <si>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</si>
  <si>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</si>
  <si>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</si>
  <si>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</si>
  <si>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</si>
  <si>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</si>
  <si>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</si>
  <si>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</si>
  <si>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</si>
  <si>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</si>
  <si>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</si>
  <si>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</si>
  <si>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</si>
  <si>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</si>
  <si>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</si>
  <si>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</si>
  <si>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</si>
  <si>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</si>
  <si>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</si>
  <si>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</si>
  <si>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</si>
  <si>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</si>
  <si>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</si>
  <si>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</si>
  <si>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</si>
  <si>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</si>
  <si>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</si>
  <si>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</si>
  <si>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</si>
  <si>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</si>
  <si>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</si>
  <si>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</si>
  <si>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</si>
  <si>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</si>
  <si>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</si>
  <si>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</si>
  <si>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</si>
  <si>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</si>
  <si>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</si>
  <si>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</si>
  <si>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</si>
  <si>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</si>
  <si>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</si>
  <si>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</si>
  <si>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</si>
  <si>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</si>
  <si>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</si>
  <si>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</si>
  <si>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</si>
  <si>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</si>
  <si>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</si>
  <si>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</si>
  <si>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</si>
  <si>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</si>
  <si>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</si>
  <si>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</si>
  <si>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</si>
  <si>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</si>
  <si>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</si>
  <si>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</si>
  <si>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</si>
  <si>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</si>
  <si>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</si>
  <si>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</si>
  <si>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</si>
  <si>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</si>
  <si>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</si>
  <si>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</si>
  <si>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</si>
  <si>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</si>
  <si>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</si>
  <si>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</si>
  <si>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</si>
  <si>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</si>
  <si>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</si>
  <si>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</si>
  <si>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</si>
  <si>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</si>
  <si>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</si>
  <si>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</si>
  <si>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</si>
  <si>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</si>
  <si>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</si>
  <si>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</si>
  <si>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</si>
  <si>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</si>
  <si>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</si>
  <si>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</si>
  <si>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</si>
  <si>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</si>
  <si>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</si>
  <si>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</si>
  <si>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</si>
  <si>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</si>
  <si>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</si>
  <si>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</si>
  <si>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</si>
  <si>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</si>
  <si>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</si>
  <si>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</si>
  <si>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</si>
  <si>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</si>
  <si>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</si>
  <si>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</si>
  <si>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</si>
  <si>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</si>
  <si>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</si>
  <si>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</si>
  <si>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</si>
  <si>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</si>
  <si>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</si>
  <si>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</si>
  <si>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</si>
  <si>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</si>
  <si>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</si>
  <si>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</si>
  <si>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</si>
  <si>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</si>
  <si>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</si>
  <si>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</si>
  <si>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</si>
  <si>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</si>
  <si>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</si>
  <si>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</si>
  <si>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</si>
  <si>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</si>
  <si>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</si>
  <si>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</si>
  <si>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</si>
  <si>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</si>
  <si>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</si>
  <si>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</si>
  <si>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</si>
  <si>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</si>
  <si>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</si>
  <si>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</si>
  <si>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</si>
  <si>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</si>
  <si>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</si>
  <si>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</si>
  <si>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</si>
  <si>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</si>
  <si>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</si>
  <si>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</si>
  <si>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</si>
  <si>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</si>
  <si>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</si>
  <si>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</si>
  <si>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</si>
  <si>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</si>
  <si>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</si>
  <si>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</si>
  <si>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</si>
  <si>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</si>
  <si>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</si>
  <si>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</si>
  <si>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</si>
  <si>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</si>
  <si>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</si>
  <si>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</si>
  <si>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</si>
  <si>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</si>
  <si>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</si>
  <si>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</si>
  <si>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</si>
  <si>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</si>
  <si>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</si>
  <si>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</si>
  <si>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</si>
  <si>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</si>
  <si>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</si>
  <si>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</si>
  <si>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</si>
  <si>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</si>
  <si>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</si>
  <si>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</si>
  <si>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</si>
  <si>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</si>
  <si>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</si>
  <si>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</si>
  <si>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</si>
  <si>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</si>
  <si>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</si>
  <si>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</si>
  <si>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</si>
  <si>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</si>
  <si>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</si>
  <si>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</si>
  <si>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</si>
  <si>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</si>
  <si>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</si>
  <si>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</si>
  <si>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</si>
  <si>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</si>
  <si>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</si>
  <si>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</si>
  <si>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</si>
  <si>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</si>
  <si>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</si>
  <si>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</si>
  <si>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</si>
  <si>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</si>
  <si>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</si>
  <si>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</si>
  <si>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</si>
  <si>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</si>
  <si>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</si>
  <si>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</si>
  <si>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</si>
  <si>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</si>
  <si>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</si>
  <si>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</si>
  <si>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</si>
  <si>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</si>
  <si>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</si>
  <si>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</si>
  <si>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</si>
  <si>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</si>
  <si>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</si>
  <si>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</si>
  <si>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</si>
  <si>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</si>
  <si>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</si>
  <si>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</si>
  <si>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</si>
  <si>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</si>
  <si>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</si>
  <si>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</si>
  <si>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</si>
  <si>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</si>
  <si>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</si>
  <si>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</si>
  <si>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</si>
  <si>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</si>
  <si>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</si>
  <si>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</si>
  <si>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</si>
  <si>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</si>
  <si>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</si>
  <si>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</si>
  <si>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</si>
  <si>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</si>
  <si>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</si>
  <si>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</si>
  <si>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</si>
  <si>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</si>
  <si>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</si>
  <si>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</si>
  <si>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</si>
  <si>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</si>
  <si>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</si>
  <si>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</si>
  <si>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</si>
  <si>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</si>
  <si>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</si>
  <si>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</si>
  <si>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</si>
  <si>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</si>
  <si>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</si>
  <si>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</si>
  <si>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</si>
  <si>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</si>
  <si>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</si>
  <si>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</si>
  <si>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</si>
  <si>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</si>
  <si>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</si>
  <si>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</si>
  <si>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</si>
  <si>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</si>
  <si>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</si>
  <si>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</si>
  <si>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</si>
  <si>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</si>
  <si>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</si>
  <si>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</si>
  <si>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</si>
  <si>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</si>
  <si>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</si>
  <si>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</si>
  <si>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</si>
  <si>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</si>
  <si>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</si>
  <si>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</si>
  <si>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</si>
  <si>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</si>
  <si>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</si>
  <si>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</si>
  <si>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</si>
  <si>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</si>
  <si>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</si>
  <si>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</si>
  <si>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</si>
  <si>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</si>
  <si>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</si>
  <si>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</si>
  <si>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</si>
  <si>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</si>
  <si>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</si>
  <si>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</si>
  <si>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</si>
  <si>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</si>
  <si>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</si>
  <si>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</si>
  <si>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</si>
  <si>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</si>
  <si>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</si>
  <si>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</si>
  <si>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</si>
  <si>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</si>
  <si>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</si>
  <si>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</si>
  <si>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</si>
  <si>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</si>
  <si>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</si>
  <si>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</si>
  <si>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</si>
  <si>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</si>
  <si>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</si>
  <si>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</si>
  <si>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</si>
  <si>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</si>
  <si>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</si>
  <si>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</si>
  <si>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</si>
  <si>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</si>
  <si>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</si>
  <si>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</si>
  <si>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</si>
  <si>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</si>
  <si>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</si>
  <si>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</si>
  <si>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</si>
  <si>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</si>
  <si>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</si>
  <si>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</si>
  <si>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</si>
  <si>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</si>
  <si>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</si>
  <si>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</si>
  <si>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</si>
  <si>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</si>
  <si>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</si>
  <si>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</si>
  <si>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</si>
  <si>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</si>
  <si>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</si>
  <si>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</si>
  <si>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</si>
  <si>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</si>
  <si>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</si>
  <si>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</si>
  <si>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</si>
  <si>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</si>
  <si>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</si>
  <si>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</si>
  <si>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</si>
  <si>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</si>
  <si>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</si>
  <si>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</si>
  <si>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</si>
  <si>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</si>
  <si>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</si>
  <si>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</si>
  <si>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</si>
  <si>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</si>
  <si>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</si>
  <si>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</si>
  <si>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</si>
  <si>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</si>
  <si>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</si>
  <si>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</si>
  <si>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</si>
  <si>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</si>
  <si>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</si>
  <si>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</si>
  <si>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</si>
  <si>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</si>
  <si>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</si>
  <si>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</si>
  <si>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</si>
  <si>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</si>
  <si>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</si>
  <si>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</si>
  <si>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</si>
  <si>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</si>
  <si>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</si>
  <si>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</si>
  <si>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</si>
  <si>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</si>
  <si>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</si>
  <si>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</si>
  <si>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</si>
  <si>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</si>
  <si>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</si>
  <si>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</si>
  <si>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</si>
  <si>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</si>
  <si>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</si>
  <si>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</si>
  <si>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</si>
  <si>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</si>
  <si>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</si>
  <si>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</si>
  <si>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</si>
  <si>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</si>
  <si>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</si>
  <si>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</si>
  <si>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</si>
  <si>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</si>
  <si>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</si>
  <si>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</si>
  <si>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</si>
  <si>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</si>
  <si>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</si>
  <si>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</si>
  <si>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</si>
  <si>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</si>
  <si>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</si>
  <si>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</si>
  <si>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</si>
  <si>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</si>
  <si>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</si>
  <si>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</si>
  <si>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</si>
  <si>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</si>
  <si>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</si>
  <si>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</si>
  <si>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</si>
  <si>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</si>
  <si>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</si>
  <si>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</si>
  <si>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</si>
  <si>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</si>
  <si>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</si>
  <si>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</si>
  <si>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</si>
  <si>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</si>
  <si>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</si>
  <si>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</si>
  <si>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</si>
  <si>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</si>
  <si>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</si>
  <si>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</si>
  <si>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</si>
  <si>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</si>
  <si>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</si>
  <si>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</si>
  <si>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</si>
  <si>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</si>
  <si>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</si>
  <si>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</si>
  <si>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</si>
  <si>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</si>
  <si>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</si>
  <si>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</si>
  <si>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</si>
  <si>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</si>
  <si>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</si>
  <si>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</si>
  <si>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</si>
  <si>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</si>
  <si>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</si>
  <si>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</si>
  <si>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</si>
  <si>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</si>
  <si>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</si>
  <si>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</si>
  <si>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</si>
  <si>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</si>
  <si>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</si>
  <si>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</si>
  <si>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</si>
  <si>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</si>
  <si>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</si>
  <si>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</si>
  <si>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</si>
  <si>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</si>
  <si>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</si>
  <si>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</si>
  <si>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</si>
  <si>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</si>
  <si>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</si>
  <si>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</si>
  <si>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</si>
  <si>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</si>
  <si>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</si>
  <si>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</si>
  <si>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</si>
  <si>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</si>
  <si>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</si>
  <si>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</si>
  <si>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</si>
  <si>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</si>
  <si>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</si>
  <si>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</si>
  <si>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</si>
  <si>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</si>
  <si>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</si>
  <si>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</si>
  <si>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</si>
  <si>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</si>
  <si>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</si>
  <si>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</si>
  <si>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</si>
  <si>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</si>
  <si>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</si>
  <si>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</si>
  <si>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</si>
  <si>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</si>
  <si>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</si>
  <si>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</si>
  <si>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</si>
  <si>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</si>
  <si>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</si>
  <si>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</si>
  <si>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</si>
  <si>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</si>
  <si>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</si>
  <si>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</si>
  <si>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</si>
  <si>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</si>
  <si>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</si>
  <si>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</si>
  <si>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</si>
  <si>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</si>
  <si>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</si>
  <si>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</si>
  <si>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</si>
  <si>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</si>
  <si>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</si>
  <si>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</si>
  <si>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</si>
  <si>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</si>
  <si>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</si>
  <si>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</si>
  <si>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</si>
  <si>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</si>
  <si>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</si>
  <si>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</si>
  <si>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</si>
  <si>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</si>
  <si>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</si>
  <si>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</si>
  <si>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</si>
  <si>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</si>
  <si>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</si>
  <si>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</si>
  <si>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</si>
  <si>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</si>
  <si>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</si>
  <si>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</si>
  <si>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</si>
  <si>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</si>
  <si>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</si>
  <si>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</si>
  <si>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</si>
  <si>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</si>
  <si>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</si>
  <si>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</si>
  <si>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</si>
  <si>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</si>
  <si>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</si>
  <si>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</si>
  <si>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</si>
  <si>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</si>
  <si>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</si>
  <si>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</si>
  <si>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</si>
  <si>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</si>
  <si>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</si>
  <si>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</si>
  <si>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</si>
  <si>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</si>
  <si>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</si>
  <si>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</si>
  <si>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</si>
  <si>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</si>
  <si>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</si>
  <si>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</si>
  <si>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</si>
  <si>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</si>
  <si>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</si>
  <si>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</si>
  <si>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</si>
  <si>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</si>
  <si>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</si>
  <si>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</si>
  <si>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</si>
  <si>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</si>
  <si>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</si>
  <si>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</si>
  <si>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</si>
  <si>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</si>
  <si>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</si>
  <si>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</si>
  <si>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</si>
  <si>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</si>
  <si>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</si>
  <si>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</si>
  <si>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</si>
  <si>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</si>
  <si>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</si>
  <si>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</si>
  <si>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</si>
  <si>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</si>
  <si>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</si>
  <si>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</si>
  <si>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</si>
  <si>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</si>
  <si>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</si>
  <si>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</si>
  <si>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</si>
  <si>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</si>
  <si>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</si>
  <si>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</si>
  <si>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</si>
  <si>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</si>
  <si>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</si>
  <si>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</si>
  <si>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</si>
  <si>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</si>
  <si>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</si>
  <si>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</si>
  <si>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</si>
  <si>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</si>
  <si>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</si>
  <si>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</si>
  <si>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</si>
  <si>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</si>
  <si>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</si>
  <si>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</si>
  <si>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</si>
  <si>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</si>
  <si>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</si>
  <si>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</si>
  <si>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</si>
  <si>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</si>
  <si>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</si>
  <si>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</si>
  <si>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</si>
  <si>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</si>
  <si>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</si>
  <si>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</si>
  <si>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</si>
  <si>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</si>
  <si>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</si>
  <si>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</si>
  <si>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</si>
  <si>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</si>
  <si>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</si>
  <si>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</si>
  <si>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</si>
  <si>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</si>
  <si>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</si>
  <si>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</si>
  <si>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</si>
  <si>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</si>
  <si>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</si>
  <si>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</si>
  <si>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</si>
  <si>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</si>
  <si>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</si>
  <si>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</si>
  <si>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</si>
  <si>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</si>
  <si>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</si>
  <si>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</si>
  <si>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</si>
  <si>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</si>
  <si>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</si>
  <si>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</si>
  <si>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</si>
  <si>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</si>
  <si>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</si>
  <si>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</si>
  <si>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</si>
  <si>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</si>
  <si>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</si>
  <si>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</si>
  <si>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</si>
  <si>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</si>
  <si>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</si>
  <si>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</si>
  <si>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</si>
  <si>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</si>
  <si>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</si>
  <si>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</si>
  <si>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</si>
  <si>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</si>
  <si>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</si>
  <si>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</si>
  <si>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</si>
  <si>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</si>
  <si>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</si>
  <si>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</si>
  <si>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</si>
  <si>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</si>
  <si>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</si>
  <si>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</si>
  <si>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</si>
  <si>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</si>
  <si>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</si>
  <si>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</si>
  <si>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</si>
  <si>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</si>
  <si>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</si>
  <si>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</si>
  <si>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</si>
  <si>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</si>
  <si>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</si>
  <si>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</si>
  <si>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</si>
  <si>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</si>
  <si>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</si>
  <si>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</si>
  <si>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</si>
  <si>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</si>
  <si>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</si>
  <si>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</si>
  <si>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</si>
  <si>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</si>
  <si>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</si>
  <si>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</si>
  <si>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</si>
  <si>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</si>
  <si>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</si>
  <si>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</si>
  <si>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</si>
  <si>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</si>
  <si>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</si>
  <si>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</si>
  <si>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</si>
  <si>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</si>
  <si>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</si>
  <si>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</si>
  <si>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</si>
  <si>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</si>
  <si>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</si>
  <si>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</si>
  <si>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</si>
  <si>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</si>
  <si>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</si>
  <si>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</si>
  <si>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</si>
  <si>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</si>
  <si>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</si>
  <si>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</si>
  <si>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</si>
  <si>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</si>
  <si>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</si>
  <si>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</si>
  <si>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</si>
  <si>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</si>
  <si>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</si>
  <si>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</si>
  <si>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</si>
  <si>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</si>
  <si>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</si>
  <si>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</si>
  <si>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</si>
  <si>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</si>
  <si>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</si>
  <si>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</si>
  <si>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</si>
  <si>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</si>
  <si>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</si>
  <si>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</si>
  <si>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</si>
  <si>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</si>
  <si>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</si>
  <si>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</si>
  <si>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</si>
  <si>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</si>
  <si>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</si>
  <si>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</si>
  <si>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</si>
  <si>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</si>
  <si>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</si>
  <si>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</si>
  <si>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</si>
  <si>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</si>
  <si>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</si>
  <si>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</si>
  <si>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</si>
  <si>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</si>
  <si>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</si>
  <si>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</si>
  <si>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</si>
  <si>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</si>
  <si>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</si>
  <si>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</si>
  <si>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</si>
  <si>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</si>
  <si>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</si>
  <si>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</si>
  <si>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</si>
  <si>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</si>
  <si>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</si>
  <si>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</si>
  <si>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</si>
  <si>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</si>
  <si>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</si>
  <si>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</si>
  <si>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</si>
  <si>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</si>
  <si>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</si>
  <si>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</si>
  <si>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</si>
  <si>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</si>
  <si>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</si>
  <si>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</si>
  <si>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</si>
  <si>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</si>
  <si>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</si>
  <si>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</si>
  <si>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</si>
  <si>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</si>
  <si>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</si>
  <si>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</si>
  <si>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</si>
  <si>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</si>
  <si>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</si>
  <si>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</si>
  <si>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</si>
  <si>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</si>
  <si>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</si>
  <si>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</si>
  <si>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</si>
  <si>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</si>
  <si>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</si>
  <si>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</si>
  <si>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</si>
  <si>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</si>
  <si>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</si>
  <si>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</si>
  <si>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</si>
  <si>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</si>
  <si>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</si>
  <si>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</si>
  <si>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</si>
  <si>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</si>
  <si>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</si>
  <si>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</si>
  <si>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</si>
  <si>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</si>
  <si>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</si>
  <si>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</si>
  <si>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</si>
  <si>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</si>
  <si>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</si>
  <si>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</si>
  <si>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</si>
  <si>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</si>
  <si>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</si>
  <si>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</si>
  <si>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</si>
  <si>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</si>
  <si>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</si>
  <si>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</si>
  <si>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</si>
  <si>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</si>
  <si>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</si>
  <si>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</si>
  <si>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</si>
  <si>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</si>
  <si>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</si>
  <si>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</si>
  <si>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</si>
  <si>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</si>
  <si>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</si>
  <si>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</si>
  <si>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</si>
  <si>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</si>
  <si>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</si>
  <si>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</si>
  <si>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</si>
  <si>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</si>
  <si>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</si>
  <si>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</si>
  <si>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</si>
  <si>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</si>
  <si>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</si>
  <si>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</si>
  <si>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</si>
  <si>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</si>
  <si>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</si>
  <si>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</si>
  <si>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</si>
  <si>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</si>
  <si>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</si>
  <si>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</si>
  <si>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</si>
  <si>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</si>
  <si>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</si>
  <si>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</si>
  <si>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</si>
  <si>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</si>
  <si>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</si>
  <si>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</si>
  <si>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</si>
  <si>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</si>
  <si>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</si>
  <si>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</si>
  <si>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</si>
  <si>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</si>
  <si>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</si>
  <si>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</si>
  <si>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</si>
  <si>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</si>
  <si>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</si>
  <si>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</si>
  <si>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</si>
  <si>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</si>
  <si>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</si>
  <si>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</si>
  <si>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</si>
  <si>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</si>
  <si>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</si>
  <si>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</si>
  <si>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</si>
  <si>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</si>
  <si>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</si>
  <si>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</si>
  <si>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</si>
  <si>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</si>
  <si>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</si>
  <si>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</si>
  <si>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</si>
  <si>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</si>
  <si>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</si>
  <si>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</si>
  <si>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</si>
  <si>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</si>
  <si>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</si>
  <si>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</si>
  <si>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</si>
  <si>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</si>
  <si>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</si>
  <si>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</si>
  <si>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</si>
  <si>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</si>
  <si>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</si>
  <si>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</si>
  <si>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</si>
  <si>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</si>
  <si>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</si>
  <si>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</si>
  <si>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</si>
  <si>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</si>
  <si>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</si>
  <si>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</si>
  <si>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</si>
  <si>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</si>
  <si>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</si>
  <si>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</si>
  <si>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</si>
  <si>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</si>
  <si>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</si>
  <si>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</si>
  <si>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</si>
  <si>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</si>
  <si>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</si>
  <si>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</si>
  <si>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</si>
  <si>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</si>
  <si>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</si>
  <si>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</si>
  <si>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</si>
  <si>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</si>
  <si>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</si>
  <si>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</si>
  <si>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</si>
  <si>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</si>
  <si>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</si>
  <si>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</si>
  <si>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</si>
  <si>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</si>
  <si>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</si>
  <si>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</si>
  <si>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</si>
  <si>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</si>
  <si>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</si>
  <si>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</si>
  <si>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</si>
  <si>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</si>
  <si>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</si>
  <si>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</si>
  <si>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</si>
  <si>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</si>
  <si>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</si>
  <si>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</si>
  <si>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</si>
  <si>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</si>
  <si>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</si>
  <si>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</si>
  <si>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</si>
  <si>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</si>
  <si>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</si>
  <si>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</si>
  <si>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</si>
  <si>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</si>
  <si>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</si>
  <si>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</si>
  <si>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</si>
  <si>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</si>
  <si>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</si>
  <si>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</si>
  <si>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</si>
  <si>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</si>
  <si>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</si>
  <si>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</si>
  <si>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</si>
  <si>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</si>
  <si>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</si>
  <si>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</si>
  <si>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</si>
  <si>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</si>
  <si>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</si>
  <si>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</si>
  <si>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</si>
  <si>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</si>
  <si>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</si>
  <si>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</si>
  <si>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</si>
  <si>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</si>
  <si>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</si>
  <si>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</si>
  <si>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</si>
  <si>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</si>
  <si>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</si>
  <si>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</si>
  <si>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</si>
  <si>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</si>
  <si>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</si>
  <si>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</si>
  <si>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</si>
  <si>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</si>
  <si>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</si>
  <si>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</si>
  <si>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</si>
  <si>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</si>
  <si>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</si>
  <si>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</si>
  <si>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</si>
  <si>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</si>
  <si>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</si>
  <si>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</si>
  <si>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</si>
  <si>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</si>
  <si>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</si>
  <si>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</si>
  <si>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</si>
  <si>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</si>
  <si>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</si>
  <si>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</si>
  <si>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</si>
  <si>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</si>
  <si>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</si>
  <si>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</si>
  <si>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</si>
  <si>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</si>
  <si>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</si>
  <si>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</si>
  <si>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</si>
  <si>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</si>
  <si>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</si>
  <si>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</si>
  <si>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</si>
  <si>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</si>
  <si>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</si>
  <si>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</si>
  <si>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</si>
  <si>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</si>
  <si>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</si>
  <si>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</si>
  <si>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</si>
  <si>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</si>
  <si>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</si>
  <si>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</si>
  <si>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</si>
  <si>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</si>
  <si>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</si>
  <si>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</si>
  <si>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</si>
  <si>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</si>
  <si>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</si>
  <si>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</si>
  <si>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</si>
  <si>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</si>
  <si>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</si>
  <si>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</si>
  <si>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</si>
  <si>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</si>
  <si>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</si>
  <si>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</si>
  <si>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</si>
  <si>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</si>
  <si>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</si>
  <si>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</si>
  <si>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</si>
  <si>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</si>
  <si>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</si>
  <si>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</si>
  <si>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</si>
  <si>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</si>
  <si>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</si>
  <si>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</si>
  <si>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</si>
  <si>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</si>
  <si>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</si>
  <si>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</si>
  <si>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</si>
  <si>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</si>
  <si>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</si>
  <si>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</si>
  <si>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</si>
  <si>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</si>
  <si>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</si>
  <si>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</si>
  <si>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</si>
  <si>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</si>
  <si>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</si>
  <si>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</si>
  <si>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</si>
  <si>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</si>
  <si>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</si>
  <si>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</si>
  <si>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</si>
  <si>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</si>
  <si>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</si>
  <si>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</si>
  <si>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</si>
  <si>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</si>
  <si>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</si>
  <si>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</si>
  <si>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</si>
  <si>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</si>
  <si>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</si>
  <si>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</si>
  <si>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</si>
  <si>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</si>
  <si>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</si>
  <si>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</si>
  <si>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</si>
  <si>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</si>
  <si>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</si>
  <si>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</si>
  <si>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</si>
  <si>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</si>
  <si>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</si>
  <si>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</si>
  <si>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</si>
  <si>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</si>
  <si>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</si>
  <si>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</si>
  <si>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</si>
  <si>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</si>
  <si>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</si>
  <si>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</si>
  <si>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</si>
  <si>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</si>
  <si>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</si>
  <si>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</si>
  <si>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</si>
  <si>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</si>
  <si>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</si>
  <si>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</si>
  <si>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</si>
  <si>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</si>
  <si>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</si>
  <si>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</si>
  <si>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</si>
  <si>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</si>
  <si>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</si>
  <si>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</si>
  <si>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</si>
  <si>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</si>
  <si>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</si>
  <si>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</si>
  <si>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</si>
  <si>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</si>
  <si>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</si>
  <si>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</si>
  <si>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</si>
  <si>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</si>
  <si>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</si>
  <si>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</si>
  <si>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</si>
  <si>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</si>
  <si>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</si>
  <si>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</si>
  <si>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</si>
  <si>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</si>
  <si>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</si>
  <si>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</si>
  <si>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</si>
  <si>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</si>
  <si>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</si>
  <si>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</si>
  <si>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</si>
  <si>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</si>
  <si>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</si>
  <si>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</si>
  <si>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</si>
  <si>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</si>
  <si>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</si>
  <si>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</si>
  <si>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</si>
  <si>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</si>
  <si>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</si>
  <si>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</si>
  <si>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</si>
  <si>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</si>
  <si>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</si>
  <si>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</si>
  <si>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</si>
  <si>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</si>
  <si>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</si>
  <si>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</si>
  <si>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</si>
  <si>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</si>
  <si>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</si>
  <si>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</si>
  <si>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</si>
  <si>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</si>
  <si>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</si>
  <si>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</si>
  <si>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</si>
  <si>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</si>
  <si>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</si>
  <si>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</si>
  <si>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</si>
  <si>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</si>
  <si>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</si>
  <si>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</si>
  <si>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</si>
  <si>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</si>
  <si>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</si>
  <si>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</si>
  <si>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</si>
  <si>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</si>
  <si>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</si>
  <si>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</si>
  <si>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</si>
  <si>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</si>
  <si>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</si>
  <si>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</si>
  <si>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</si>
  <si>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</si>
  <si>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</si>
  <si>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</si>
  <si>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</si>
  <si>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</si>
  <si>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</si>
  <si>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</si>
  <si>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</si>
  <si>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</si>
  <si>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</si>
  <si>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</si>
  <si>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</si>
  <si>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</si>
  <si>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</si>
  <si>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</si>
  <si>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</si>
  <si>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</si>
  <si>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</si>
  <si>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</si>
  <si>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</si>
  <si>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</si>
  <si>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</si>
  <si>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</si>
  <si>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</si>
  <si>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</si>
  <si>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</si>
  <si>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</si>
  <si>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</si>
  <si>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</si>
  <si>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</si>
  <si>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</si>
  <si>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</si>
  <si>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</si>
  <si>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</si>
  <si>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</si>
  <si>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</si>
  <si>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</si>
  <si>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</si>
  <si>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</si>
  <si>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</si>
  <si>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</si>
  <si>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</si>
  <si>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</si>
  <si>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</si>
  <si>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</si>
  <si>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</si>
  <si>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</si>
  <si>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</si>
  <si>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</si>
  <si>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</si>
  <si>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</si>
  <si>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</si>
  <si>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</si>
  <si>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</si>
  <si>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</si>
  <si>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</si>
  <si>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</si>
  <si>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</si>
  <si>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</si>
  <si>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</si>
  <si>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</si>
  <si>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</si>
  <si>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</si>
  <si>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</si>
  <si>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</si>
  <si>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</si>
  <si>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</si>
  <si>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</si>
  <si>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</si>
  <si>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</si>
  <si>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</si>
  <si>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</si>
  <si>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</si>
  <si>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</si>
  <si>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</si>
  <si>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</si>
  <si>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</si>
  <si>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</si>
  <si>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</si>
  <si>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</si>
  <si>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</si>
  <si>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</si>
  <si>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</si>
  <si>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</si>
  <si>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</si>
  <si>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</si>
  <si>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</si>
  <si>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</si>
  <si>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</si>
  <si>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</si>
  <si>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</si>
  <si>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</si>
  <si>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</si>
  <si>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</si>
  <si>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</si>
  <si>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</si>
  <si>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</si>
  <si>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</si>
  <si>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</si>
  <si>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</si>
  <si>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</si>
  <si>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</si>
  <si>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</si>
  <si>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</si>
  <si>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</si>
  <si>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</si>
  <si>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</si>
  <si>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</si>
  <si>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</si>
  <si>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</si>
  <si>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</si>
  <si>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</si>
  <si>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</si>
  <si>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</si>
  <si>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</si>
  <si>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</si>
  <si>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</si>
  <si>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</si>
  <si>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</si>
  <si>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</si>
  <si>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</si>
  <si>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</si>
  <si>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</si>
  <si>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</si>
  <si>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</si>
  <si>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</si>
  <si>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</si>
  <si>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</si>
  <si>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</si>
  <si>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</si>
  <si>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</si>
  <si>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</si>
  <si>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</si>
  <si>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</si>
  <si>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</si>
  <si>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</si>
  <si>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</si>
  <si>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</si>
  <si>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</si>
  <si>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</si>
  <si>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</si>
  <si>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</si>
  <si>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</si>
  <si>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</si>
  <si>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</si>
  <si>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</si>
  <si>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</si>
  <si>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</si>
  <si>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</si>
  <si>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</si>
  <si>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</si>
  <si>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</si>
  <si>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</si>
  <si>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</si>
  <si>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</si>
  <si>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</si>
  <si>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</si>
  <si>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</si>
  <si>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</si>
  <si>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</si>
  <si>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</si>
  <si>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</si>
  <si>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</si>
  <si>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</si>
  <si>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</si>
  <si>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</si>
  <si>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</si>
  <si>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</si>
  <si>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</si>
  <si>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</si>
  <si>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</si>
  <si>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</si>
  <si>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</si>
  <si>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</si>
  <si>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</si>
  <si>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</si>
  <si>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</si>
  <si>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</si>
  <si>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</si>
  <si>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</si>
  <si>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</si>
  <si>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</si>
  <si>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</si>
  <si>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</si>
  <si>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</si>
  <si>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</si>
  <si>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</si>
  <si>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</si>
  <si>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</si>
  <si>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</si>
  <si>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</si>
  <si>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</si>
  <si>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</si>
  <si>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</si>
  <si>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</si>
  <si>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</si>
  <si>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</si>
  <si>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</si>
  <si>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</si>
  <si>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</si>
  <si>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</si>
  <si>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</si>
  <si>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</si>
  <si>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</si>
  <si>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</si>
  <si>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</si>
  <si>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</si>
  <si>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</si>
  <si>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</si>
  <si>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</si>
  <si>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</si>
  <si>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</si>
  <si>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</si>
  <si>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</si>
  <si>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</si>
  <si>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</si>
  <si>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</si>
  <si>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</si>
  <si>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</si>
  <si>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</si>
  <si>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</si>
  <si>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</si>
  <si>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</si>
  <si>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</si>
  <si>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</si>
  <si>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</si>
  <si>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</si>
  <si>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</si>
  <si>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</si>
  <si>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</si>
  <si>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</si>
  <si>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</si>
  <si>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</si>
  <si>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</si>
  <si>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</si>
  <si>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</si>
  <si>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</si>
  <si>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</si>
  <si>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</si>
  <si>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</si>
  <si>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</si>
  <si>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</si>
  <si>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</si>
  <si>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</si>
  <si>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</si>
  <si>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</si>
  <si>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</si>
  <si>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</si>
  <si>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</si>
  <si>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</si>
  <si>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</si>
  <si>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</si>
  <si>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</si>
  <si>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</si>
  <si>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</si>
  <si>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</si>
  <si>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</si>
  <si>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</si>
  <si>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</si>
  <si>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</si>
  <si>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</si>
  <si>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</si>
  <si>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</si>
  <si>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</si>
  <si>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</si>
  <si>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</si>
  <si>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</si>
  <si>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</si>
  <si>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</si>
  <si>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</si>
  <si>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</si>
  <si>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</si>
  <si>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</si>
  <si>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</si>
  <si>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</si>
  <si>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</si>
  <si>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</si>
  <si>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</si>
  <si>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</si>
  <si>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</si>
  <si>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</si>
  <si>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</si>
  <si>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</si>
  <si>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</si>
  <si>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</si>
  <si>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</si>
  <si>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</si>
  <si>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</si>
  <si>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</si>
  <si>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</si>
  <si>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</si>
  <si>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</si>
  <si>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</si>
  <si>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</si>
  <si>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</si>
  <si>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</si>
  <si>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</si>
  <si>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</si>
  <si>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</si>
  <si>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</si>
  <si>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</si>
  <si>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</si>
  <si>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</si>
  <si>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</si>
  <si>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</si>
  <si>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</si>
  <si>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</si>
  <si>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</si>
  <si>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</si>
  <si>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</si>
  <si>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</si>
  <si>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</si>
  <si>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</si>
  <si>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</si>
  <si>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</si>
  <si>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</si>
  <si>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</si>
  <si>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</si>
  <si>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</si>
  <si>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</si>
  <si>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</si>
  <si>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</si>
  <si>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</si>
  <si>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</si>
  <si>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</si>
  <si>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</si>
  <si>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</si>
  <si>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</si>
  <si>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</si>
  <si>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</si>
  <si>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</si>
  <si>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</si>
  <si>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</si>
  <si>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</si>
  <si>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</si>
  <si>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</si>
  <si>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</si>
  <si>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</si>
  <si>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</si>
  <si>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</si>
  <si>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</si>
  <si>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</si>
  <si>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</si>
  <si>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</si>
  <si>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</si>
  <si>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</si>
  <si>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</si>
  <si>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</si>
  <si>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</si>
  <si>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</si>
  <si>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</si>
  <si>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</si>
  <si>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</si>
  <si>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</si>
  <si>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</si>
  <si>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</si>
  <si>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</si>
  <si>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</si>
  <si>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</si>
  <si>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</si>
  <si>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</si>
  <si>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</si>
  <si>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</si>
  <si>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</si>
  <si>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</si>
  <si>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</si>
  <si>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</si>
  <si>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</si>
  <si>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</si>
  <si>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</si>
  <si>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</si>
  <si>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</si>
  <si>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</si>
  <si>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</si>
  <si>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</si>
  <si>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</si>
  <si>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</si>
  <si>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</si>
  <si>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</si>
  <si>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</si>
  <si>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</si>
  <si>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</si>
  <si>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</si>
  <si>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</si>
  <si>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</si>
  <si>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</si>
  <si>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</si>
  <si>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</si>
  <si>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</si>
  <si>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</si>
  <si>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</si>
  <si>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</si>
  <si>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</si>
  <si>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</si>
  <si>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</si>
  <si>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</si>
  <si>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</si>
  <si>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</si>
  <si>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</si>
  <si>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</si>
  <si>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</si>
  <si>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</si>
  <si>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</si>
  <si>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</si>
  <si>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</si>
  <si>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</si>
  <si>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</si>
  <si>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</si>
  <si>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</si>
  <si>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</si>
  <si>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</si>
  <si>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</si>
  <si>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</si>
  <si>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</si>
  <si>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</si>
  <si>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</si>
  <si>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</si>
  <si>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</si>
  <si>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</si>
  <si>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</si>
  <si>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</si>
  <si>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</si>
  <si>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</si>
  <si>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</si>
  <si>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</si>
  <si>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</si>
  <si>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</si>
  <si>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</si>
  <si>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</si>
  <si>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</si>
  <si>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</si>
  <si>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</si>
  <si>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</si>
  <si>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</si>
  <si>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</si>
  <si>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</si>
  <si>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</si>
  <si>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</si>
  <si>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</si>
  <si>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</si>
  <si>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</si>
  <si>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</si>
  <si>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</si>
  <si>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</si>
  <si>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</si>
  <si>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</si>
  <si>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</si>
  <si>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</si>
  <si>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</si>
  <si>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</si>
  <si>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</si>
  <si>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</si>
  <si>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</si>
  <si>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</si>
  <si>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</si>
  <si>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</si>
  <si>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</si>
  <si>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</si>
  <si>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</si>
  <si>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</si>
  <si>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</si>
  <si>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</si>
  <si>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</si>
  <si>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</si>
  <si>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</si>
  <si>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</si>
  <si>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</si>
  <si>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</si>
  <si>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</si>
  <si>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</si>
  <si>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</si>
  <si>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</si>
  <si>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</si>
  <si>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</si>
  <si>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</si>
  <si>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</si>
  <si>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</si>
  <si>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</si>
  <si>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</si>
  <si>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</si>
  <si>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</si>
  <si>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</si>
  <si>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</si>
  <si>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</si>
  <si>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</si>
  <si>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</si>
  <si>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</si>
  <si>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</si>
  <si>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</si>
  <si>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</si>
  <si>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</si>
  <si>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</si>
  <si>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</si>
  <si>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</si>
  <si>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</si>
  <si>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</si>
  <si>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</si>
  <si>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</si>
  <si>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</si>
  <si>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</si>
  <si>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</si>
  <si>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</si>
  <si>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</si>
  <si>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</si>
  <si>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</si>
  <si>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</si>
  <si>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</si>
  <si>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</si>
  <si>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</si>
  <si>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</si>
  <si>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</si>
  <si>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</si>
  <si>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</si>
  <si>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</si>
  <si>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</si>
  <si>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</si>
  <si>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</si>
  <si>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</si>
  <si>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</si>
  <si>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</si>
  <si>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</si>
  <si>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</si>
  <si>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</si>
  <si>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</si>
  <si>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</si>
  <si>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</si>
  <si>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</si>
  <si>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</si>
  <si>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</si>
  <si>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</si>
  <si>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</si>
  <si>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</si>
  <si>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</si>
  <si>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</si>
  <si>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</si>
  <si>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</si>
  <si>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</si>
  <si>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</si>
  <si>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</si>
  <si>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</si>
  <si>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</si>
  <si>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</si>
  <si>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</si>
  <si>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</si>
  <si>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</si>
  <si>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</si>
  <si>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</si>
  <si>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</si>
  <si>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</si>
  <si>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</si>
  <si>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</si>
  <si>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</si>
  <si>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</si>
  <si>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</si>
  <si>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</si>
  <si>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</si>
  <si>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</si>
  <si>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</si>
  <si>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</si>
  <si>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</si>
  <si>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</si>
  <si>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</si>
  <si>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</si>
  <si>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</si>
  <si>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</si>
  <si>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</si>
  <si>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</si>
  <si>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</si>
  <si>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</si>
  <si>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</si>
  <si>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</si>
  <si>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</si>
  <si>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</si>
  <si>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</si>
  <si>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</si>
  <si>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</si>
  <si>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</si>
  <si>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</si>
  <si>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</si>
  <si>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</si>
  <si>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</si>
  <si>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</si>
  <si>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</si>
  <si>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</si>
  <si>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</si>
  <si>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</si>
  <si>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</si>
  <si>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</si>
  <si>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</si>
  <si>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</si>
  <si>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</si>
  <si>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</si>
  <si>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</si>
  <si>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</si>
  <si>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</si>
  <si>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</si>
  <si>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</si>
  <si>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</si>
  <si>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</si>
  <si>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</si>
  <si>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</si>
  <si>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</si>
  <si>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</si>
  <si>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</si>
  <si>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</si>
  <si>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</si>
  <si>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</si>
  <si>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</si>
  <si>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</si>
  <si>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</si>
  <si>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</si>
  <si>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</si>
  <si>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</si>
  <si>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</si>
  <si>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</si>
  <si>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</si>
  <si>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</si>
  <si>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</si>
  <si>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</si>
  <si>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</si>
  <si>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</si>
  <si>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</si>
  <si>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</si>
  <si>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</si>
  <si>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</si>
  <si>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</si>
  <si>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</si>
  <si>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</si>
  <si>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</si>
  <si>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</si>
  <si>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</si>
  <si>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</si>
  <si>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</si>
  <si>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</si>
  <si>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</si>
  <si>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</si>
  <si>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</si>
  <si>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</si>
  <si>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</si>
  <si>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</si>
  <si>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</si>
  <si>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</si>
  <si>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</si>
  <si>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</si>
  <si>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</si>
  <si>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</si>
  <si>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</si>
  <si>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</si>
  <si>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</si>
  <si>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</si>
  <si>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</si>
  <si>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</si>
  <si>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</si>
  <si>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</si>
  <si>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</si>
  <si>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</si>
  <si>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</si>
  <si>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</si>
  <si>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</si>
  <si>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</si>
  <si>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</si>
  <si>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</si>
  <si>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</si>
  <si>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</si>
  <si>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</si>
  <si>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</si>
  <si>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</si>
  <si>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</si>
  <si>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</si>
  <si>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</si>
  <si>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</si>
  <si>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</si>
  <si>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</si>
  <si>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</si>
  <si>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</si>
  <si>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</si>
  <si>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</si>
  <si>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</si>
  <si>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</si>
  <si>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</si>
  <si>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</si>
  <si>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</si>
  <si>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</si>
  <si>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</si>
  <si>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</si>
  <si>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</si>
  <si>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</si>
  <si>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</si>
  <si>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</si>
  <si>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</si>
  <si>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</si>
  <si>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</si>
  <si>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</si>
  <si>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</si>
  <si>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</si>
  <si>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</si>
  <si>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</si>
  <si>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</si>
  <si>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</si>
  <si>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</si>
  <si>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</si>
  <si>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</si>
  <si>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</si>
  <si>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</si>
  <si>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</si>
  <si>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</si>
  <si>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</si>
  <si>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</si>
  <si>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</si>
  <si>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</si>
  <si>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</si>
  <si>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</si>
  <si>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</si>
  <si>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</si>
  <si>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</si>
  <si>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</si>
  <si>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</si>
  <si>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</si>
  <si>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</si>
  <si>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</si>
  <si>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</si>
  <si>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</si>
  <si>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</si>
  <si>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</si>
  <si>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</si>
  <si>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</si>
  <si>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</si>
  <si>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</si>
  <si>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</si>
  <si>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</si>
  <si>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</si>
  <si>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</si>
  <si>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</si>
  <si>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</si>
  <si>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</si>
  <si>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</si>
  <si>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</si>
  <si>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</si>
  <si>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</si>
  <si>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</si>
  <si>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</si>
  <si>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</si>
  <si>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</si>
  <si>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</si>
  <si>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</si>
  <si>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</si>
  <si>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</si>
  <si>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</si>
  <si>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</si>
  <si>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</si>
  <si>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</si>
  <si>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</si>
  <si>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</si>
  <si>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</si>
  <si>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</si>
  <si>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</si>
  <si>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</si>
  <si>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</si>
  <si>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</si>
  <si>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</si>
  <si>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</si>
  <si>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</si>
  <si>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</si>
  <si>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</si>
  <si>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</si>
  <si>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</si>
  <si>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</si>
  <si>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</si>
  <si>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</si>
  <si>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</si>
  <si>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</si>
  <si>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</si>
  <si>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</si>
  <si>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</si>
  <si>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</si>
  <si>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</si>
  <si>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</si>
  <si>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</si>
  <si>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</si>
  <si>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</si>
  <si>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</si>
  <si>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</si>
  <si>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</si>
  <si>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</si>
  <si>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</si>
  <si>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</si>
  <si>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</si>
  <si>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</si>
  <si>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</si>
  <si>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</si>
  <si>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</si>
  <si>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</si>
  <si>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</si>
  <si>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</si>
  <si>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</si>
  <si>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</si>
  <si>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</si>
  <si>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</si>
  <si>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</si>
  <si>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</si>
  <si>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</si>
  <si>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</si>
  <si>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</si>
  <si>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</si>
  <si>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</si>
  <si>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</si>
  <si>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</si>
  <si>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</si>
  <si>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</si>
  <si>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</si>
  <si>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</si>
  <si>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</si>
  <si>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</si>
  <si>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</si>
  <si>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</si>
  <si>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</si>
  <si>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</si>
  <si>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</si>
  <si>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</si>
  <si>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</si>
  <si>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</si>
  <si>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</si>
  <si>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</si>
  <si>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</si>
  <si>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</si>
  <si>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</si>
  <si>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</si>
  <si>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</si>
  <si>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</si>
  <si>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</si>
  <si>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</si>
  <si>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</si>
  <si>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</si>
  <si>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</si>
  <si>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</si>
  <si>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</si>
  <si>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</si>
  <si>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</si>
  <si>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</si>
  <si>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</si>
  <si>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</si>
  <si>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</si>
  <si>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</si>
  <si>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</si>
  <si>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</si>
  <si>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</si>
  <si>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</si>
  <si>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</si>
  <si>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</si>
  <si>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</si>
  <si>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</si>
  <si>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</si>
  <si>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</si>
  <si>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</si>
  <si>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</si>
  <si>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</si>
  <si>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</si>
  <si>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</si>
  <si>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</si>
  <si>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</si>
  <si>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</si>
  <si>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</si>
  <si>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</si>
  <si>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</si>
  <si>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</si>
  <si>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</si>
  <si>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</si>
  <si>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</si>
  <si>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</si>
  <si>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</si>
  <si>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</si>
  <si>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</si>
  <si>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</si>
  <si>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</si>
  <si>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</si>
  <si>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</si>
  <si>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</si>
  <si>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</si>
  <si>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</si>
  <si>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</si>
  <si>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</si>
  <si>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</si>
  <si>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</si>
  <si>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</si>
  <si>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</si>
  <si>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</si>
  <si>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</si>
  <si>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</si>
  <si>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</si>
  <si>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</si>
  <si>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</si>
  <si>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</si>
  <si>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</si>
  <si>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</si>
  <si>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</si>
  <si>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</si>
  <si>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</si>
  <si>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</si>
  <si>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</si>
  <si>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</si>
  <si>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</si>
  <si>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</si>
  <si>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</si>
  <si>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</si>
  <si>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</si>
  <si>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</si>
  <si>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</si>
  <si>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</si>
  <si>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</si>
  <si>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</si>
  <si>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</si>
  <si>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</si>
  <si>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</si>
  <si>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</si>
  <si>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</si>
  <si>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</si>
  <si>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</si>
  <si>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</si>
  <si>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</si>
  <si>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</si>
  <si>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</si>
  <si>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</si>
  <si>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</si>
  <si>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</si>
  <si>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</si>
  <si>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</si>
  <si>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</si>
  <si>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</si>
  <si>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</si>
  <si>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</si>
  <si>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</si>
  <si>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</si>
  <si>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</si>
  <si>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</si>
  <si>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</si>
  <si>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</si>
  <si>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</si>
  <si>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</si>
  <si>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</si>
  <si>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</si>
  <si>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</si>
  <si>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</si>
  <si>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</si>
  <si>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</si>
  <si>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</si>
  <si>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</si>
  <si>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</si>
  <si>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</si>
  <si>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</si>
  <si>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</si>
  <si>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</si>
  <si>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</si>
  <si>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</si>
  <si>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</si>
  <si>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</si>
  <si>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</si>
  <si>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</si>
  <si>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</si>
  <si>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</si>
  <si>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</si>
  <si>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</si>
  <si>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</si>
  <si>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</si>
  <si>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</si>
  <si>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</si>
  <si>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</si>
  <si>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</si>
  <si>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</si>
  <si>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</si>
  <si>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</si>
  <si>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</si>
  <si>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</si>
  <si>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</si>
  <si>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</si>
  <si>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</si>
  <si>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</si>
  <si>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</si>
  <si>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</si>
  <si>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</si>
  <si>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</si>
  <si>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</si>
  <si>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</si>
  <si>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</si>
  <si>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</si>
  <si>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</si>
  <si>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</si>
  <si>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</si>
  <si>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</si>
  <si>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</si>
  <si>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</si>
  <si>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</si>
  <si>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</si>
  <si>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</si>
  <si>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</si>
  <si>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</si>
  <si>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</si>
  <si>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</si>
  <si>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</si>
  <si>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</si>
  <si>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</si>
  <si>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</si>
  <si>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</si>
  <si>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</si>
  <si>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</si>
  <si>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</si>
  <si>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</si>
  <si>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</si>
  <si>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</si>
  <si>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</si>
  <si>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</si>
  <si>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</si>
  <si>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</si>
  <si>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</si>
  <si>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</si>
  <si>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</si>
  <si>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</si>
  <si>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</si>
  <si>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</si>
  <si>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</si>
  <si>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</si>
  <si>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</si>
  <si>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</si>
  <si>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</si>
  <si>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</si>
  <si>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</si>
  <si>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</si>
  <si>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</si>
  <si>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</si>
  <si>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</si>
  <si>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</si>
  <si>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</si>
  <si>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</si>
  <si>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</si>
  <si>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</si>
  <si>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</si>
  <si>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</si>
  <si>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</si>
  <si>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</si>
  <si>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</si>
  <si>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</si>
  <si>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</si>
  <si>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</si>
  <si>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</si>
  <si>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</si>
  <si>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</si>
  <si>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</si>
  <si>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</si>
  <si>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</si>
  <si>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</si>
  <si>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</si>
  <si>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</si>
  <si>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</si>
  <si>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</si>
  <si>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</si>
  <si>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</si>
  <si>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</si>
  <si>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</si>
  <si>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</si>
  <si>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</si>
  <si>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</si>
  <si>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</si>
  <si>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</si>
  <si>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</si>
  <si>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</si>
  <si>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</si>
  <si>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</si>
  <si>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</si>
  <si>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</si>
  <si>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</si>
  <si>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</si>
  <si>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</si>
  <si>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</si>
  <si>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</si>
  <si>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</si>
  <si>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</si>
  <si>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</si>
  <si>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</si>
  <si>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</si>
  <si>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</si>
  <si>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</si>
  <si>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</si>
  <si>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</si>
  <si>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</si>
  <si>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</si>
  <si>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</si>
  <si>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</si>
  <si>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</si>
  <si>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</si>
  <si>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</si>
  <si>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</si>
  <si>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</si>
  <si>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</si>
  <si>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</si>
  <si>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</si>
  <si>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</si>
  <si>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</si>
  <si>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</si>
  <si>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</si>
  <si>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</si>
  <si>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</si>
  <si>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</si>
  <si>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</si>
  <si>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</si>
  <si>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</si>
  <si>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</si>
  <si>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</si>
  <si>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</si>
  <si>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</si>
  <si>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</si>
  <si>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</si>
  <si>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</si>
  <si>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</si>
  <si>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</si>
  <si>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</si>
  <si>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</si>
  <si>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</si>
  <si>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</si>
  <si>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</si>
  <si>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</si>
  <si>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</si>
  <si>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</si>
  <si>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</si>
  <si>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</si>
  <si>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</si>
  <si>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</si>
  <si>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</si>
  <si>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</si>
  <si>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</si>
  <si>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</si>
  <si>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</si>
  <si>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</si>
  <si>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</si>
  <si>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</si>
  <si>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</si>
  <si>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</si>
  <si>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</si>
  <si>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</si>
  <si>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</si>
  <si>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</si>
  <si>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</si>
  <si>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</si>
  <si>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</si>
  <si>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</si>
  <si>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</si>
  <si>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</si>
  <si>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</si>
  <si>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</si>
  <si>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</si>
  <si>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</si>
  <si>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</si>
  <si>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</si>
  <si>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</si>
  <si>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</si>
  <si>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</si>
  <si>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</si>
  <si>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</si>
  <si>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</si>
  <si>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</si>
  <si>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</si>
  <si>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</si>
  <si>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</si>
  <si>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</si>
  <si>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</si>
  <si>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</si>
  <si>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</si>
  <si>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</si>
  <si>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</si>
  <si>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</si>
  <si>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</si>
  <si>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</si>
  <si>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</si>
  <si>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</si>
  <si>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</si>
  <si>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</si>
  <si>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</si>
  <si>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</si>
  <si>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</si>
  <si>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</si>
  <si>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</si>
  <si>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</si>
  <si>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</si>
  <si>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</si>
  <si>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</si>
  <si>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</si>
  <si>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</si>
  <si>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</si>
  <si>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</si>
  <si>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</si>
  <si>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</si>
  <si>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</si>
  <si>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</si>
  <si>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</si>
  <si>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</si>
  <si>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</si>
  <si>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</si>
  <si>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</si>
  <si>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</si>
  <si>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</si>
  <si>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</si>
  <si>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</si>
  <si>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</si>
  <si>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</si>
  <si>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</si>
  <si>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</si>
  <si>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</si>
  <si>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</si>
  <si>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</si>
  <si>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</si>
  <si>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</si>
  <si>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</si>
  <si>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</si>
  <si>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</si>
  <si>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</si>
  <si>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</si>
  <si>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</si>
  <si>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</si>
  <si>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</si>
  <si>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</si>
  <si>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</si>
  <si>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</si>
  <si>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</si>
  <si>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</si>
  <si>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</si>
  <si>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</si>
  <si>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</si>
  <si>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</si>
  <si>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</si>
  <si>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</si>
  <si>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</si>
  <si>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</si>
  <si>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</si>
  <si>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</si>
  <si>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</si>
  <si>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</si>
  <si>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</si>
  <si>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</si>
  <si>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</si>
  <si>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</si>
  <si>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</si>
  <si>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</si>
  <si>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</si>
  <si>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</si>
  <si>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</si>
  <si>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</si>
  <si>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</si>
  <si>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</si>
  <si>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</si>
  <si>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</si>
  <si>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</si>
  <si>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</si>
  <si>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</si>
  <si>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</si>
  <si>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</si>
  <si>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</si>
  <si>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</si>
  <si>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</si>
  <si>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</si>
  <si>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</si>
  <si>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</si>
  <si>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</si>
  <si>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</si>
  <si>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</si>
  <si>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</si>
  <si>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</si>
  <si>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</si>
  <si>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</si>
  <si>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</si>
  <si>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</si>
  <si>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</si>
  <si>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</si>
  <si>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</si>
  <si>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</si>
  <si>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</si>
  <si>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</si>
  <si>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</si>
  <si>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</si>
  <si>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</si>
  <si>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</si>
  <si>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</si>
  <si>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</si>
  <si>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</si>
  <si>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</si>
  <si>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</si>
  <si>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</si>
  <si>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</si>
  <si>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</si>
  <si>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</si>
  <si>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</si>
  <si>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</si>
  <si>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</si>
  <si>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</si>
  <si>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</si>
  <si>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</si>
  <si>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</si>
  <si>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</si>
  <si>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</si>
  <si>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</si>
  <si>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</si>
  <si>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</si>
  <si>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</si>
  <si>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</si>
  <si>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</si>
  <si>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</si>
  <si>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</si>
  <si>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</si>
  <si>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</si>
  <si>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</si>
  <si>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</si>
  <si>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</si>
  <si>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</si>
  <si>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</si>
  <si>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</si>
  <si>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</si>
  <si>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</si>
  <si>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</si>
  <si>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</si>
  <si>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</si>
  <si>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</si>
  <si>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</si>
  <si>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</si>
  <si>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</si>
  <si>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</si>
  <si>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</si>
  <si>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</si>
  <si>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</si>
  <si>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</si>
  <si>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</si>
  <si>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</si>
  <si>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</si>
  <si>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</si>
  <si>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</si>
  <si>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</si>
  <si>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</si>
  <si>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</si>
  <si>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</si>
  <si>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</si>
  <si>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</si>
  <si>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</si>
  <si>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</si>
  <si>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</si>
  <si>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</si>
  <si>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</si>
  <si>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</si>
  <si>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</si>
  <si>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</si>
  <si>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</si>
  <si>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</si>
  <si>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</si>
  <si>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</si>
  <si>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</si>
  <si>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</si>
  <si>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</si>
  <si>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</si>
  <si>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</si>
  <si>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</si>
  <si>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</si>
  <si>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</si>
  <si>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</si>
  <si>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</si>
  <si>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</si>
  <si>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</si>
  <si>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</si>
  <si>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</si>
  <si>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</si>
  <si>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</si>
  <si>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</si>
  <si>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</si>
  <si>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</si>
  <si>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</si>
  <si>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</si>
  <si>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</si>
  <si>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</si>
  <si>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</si>
  <si>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</si>
  <si>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</si>
  <si>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</si>
  <si>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</si>
  <si>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</si>
  <si>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</si>
  <si>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</si>
  <si>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</si>
  <si>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</si>
  <si>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</si>
  <si>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</si>
  <si>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</si>
  <si>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</si>
  <si>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</si>
  <si>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</si>
  <si>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</si>
  <si>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</si>
  <si>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</si>
  <si>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</si>
  <si>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</si>
  <si>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</si>
  <si>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</si>
  <si>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</si>
  <si>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</si>
  <si>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</si>
  <si>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</si>
  <si>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</si>
  <si>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</si>
  <si>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</si>
  <si>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</si>
  <si>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</si>
  <si>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</si>
  <si>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</si>
  <si>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</si>
  <si>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</si>
  <si>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</si>
  <si>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</si>
  <si>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</si>
  <si>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</si>
  <si>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</si>
  <si>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</si>
  <si>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</si>
  <si>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</si>
  <si>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</si>
  <si>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</si>
  <si>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</si>
  <si>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</si>
  <si>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</si>
  <si>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</si>
  <si>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</si>
  <si>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</si>
  <si>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</si>
  <si>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</si>
  <si>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</si>
  <si>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</si>
  <si>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</si>
  <si>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</si>
  <si>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</si>
  <si>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</si>
  <si>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</si>
  <si>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</si>
  <si>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</si>
  <si>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</si>
  <si>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</si>
  <si>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</si>
  <si>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</si>
  <si>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</si>
  <si>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</si>
  <si>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</si>
  <si>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</si>
  <si>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</si>
  <si>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</si>
  <si>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</si>
  <si>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</si>
  <si>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</si>
  <si>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</si>
  <si>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</si>
  <si>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</si>
  <si>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</si>
  <si>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</si>
  <si>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</si>
  <si>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</si>
  <si>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</si>
  <si>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</si>
  <si>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</si>
  <si>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</si>
  <si>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</si>
  <si>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</si>
  <si>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</si>
  <si>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</si>
  <si>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</si>
  <si>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</si>
  <si>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</si>
  <si>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</si>
  <si>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</si>
  <si>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</si>
  <si>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</si>
  <si>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</si>
  <si>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</si>
  <si>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</si>
  <si>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</si>
  <si>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</si>
  <si>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</si>
  <si>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</si>
  <si>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</si>
  <si>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</si>
  <si>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</si>
  <si>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</si>
  <si>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</si>
  <si>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</si>
  <si>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</si>
  <si>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</si>
  <si>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</si>
  <si>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</si>
  <si>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</si>
  <si>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</si>
  <si>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</si>
  <si>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</si>
  <si>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</si>
  <si>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</si>
  <si>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</si>
  <si>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</si>
  <si>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</si>
  <si>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</si>
  <si>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</si>
  <si>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</si>
  <si>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</si>
  <si>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</si>
  <si>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</si>
  <si>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</si>
  <si>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</si>
  <si>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</si>
  <si>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</si>
  <si>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</si>
  <si>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</si>
  <si>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</si>
  <si>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</si>
  <si>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</si>
  <si>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</si>
  <si>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</si>
  <si>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</si>
  <si>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</si>
  <si>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</si>
  <si>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</si>
  <si>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</si>
  <si>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</si>
  <si>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</si>
  <si>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</si>
  <si>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</si>
  <si>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</si>
  <si>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</si>
  <si>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</si>
  <si>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</si>
  <si>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</si>
  <si>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</si>
  <si>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</si>
  <si>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</si>
  <si>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</si>
  <si>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</si>
  <si>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</si>
  <si>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</si>
  <si>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</si>
  <si>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</si>
  <si>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</si>
  <si>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</si>
  <si>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</si>
  <si>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</si>
  <si>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</si>
  <si>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</si>
  <si>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</si>
  <si>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</si>
  <si>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</si>
  <si>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</si>
  <si>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</si>
  <si>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</si>
  <si>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</si>
  <si>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</si>
  <si>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</si>
  <si>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</si>
  <si>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</si>
  <si>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</si>
  <si>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</si>
  <si>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</si>
  <si>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</si>
  <si>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</si>
  <si>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</si>
  <si>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</si>
  <si>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</si>
  <si>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</si>
  <si>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</si>
  <si>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</si>
  <si>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</si>
  <si>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</si>
  <si>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</si>
  <si>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</si>
  <si>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</si>
  <si>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</si>
  <si>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</si>
  <si>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</si>
  <si>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</si>
  <si>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</si>
  <si>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</si>
  <si>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</si>
  <si>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</si>
  <si>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</si>
  <si>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</si>
  <si>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</si>
  <si>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</si>
  <si>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</si>
  <si>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</si>
  <si>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</si>
  <si>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</si>
  <si>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</si>
  <si>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</si>
  <si>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</si>
  <si>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</si>
  <si>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</si>
  <si>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</si>
  <si>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</si>
  <si>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</si>
  <si>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</si>
  <si>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</si>
  <si>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</si>
  <si>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</si>
  <si>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</si>
  <si>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</si>
  <si>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</si>
  <si>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</si>
  <si>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</si>
  <si>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</si>
  <si>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</si>
  <si>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</si>
  <si>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</si>
  <si>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</si>
  <si>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</si>
  <si>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</si>
  <si>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</si>
  <si>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</si>
  <si>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</si>
  <si>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</si>
  <si>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</si>
  <si>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</si>
  <si>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</si>
  <si>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</si>
  <si>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</si>
  <si>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</si>
  <si>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</si>
  <si>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</si>
  <si>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</si>
  <si>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</si>
  <si>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</si>
  <si>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</si>
  <si>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</si>
  <si>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</si>
  <si>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</si>
  <si>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</si>
  <si>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</si>
  <si>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</si>
  <si>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</si>
  <si>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</si>
  <si>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</si>
  <si>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</si>
  <si>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</si>
  <si>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</si>
  <si>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</si>
  <si>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</si>
  <si>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</si>
  <si>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</si>
  <si>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</si>
  <si>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</si>
  <si>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</si>
  <si>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</si>
  <si>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</si>
  <si>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</si>
  <si>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</si>
  <si>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</si>
  <si>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</si>
  <si>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</si>
  <si>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</si>
  <si>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</si>
  <si>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</si>
  <si>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</si>
  <si>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</si>
  <si>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</si>
  <si>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</si>
  <si>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</si>
  <si>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</si>
  <si>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</si>
  <si>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</si>
  <si>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</si>
  <si>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</si>
  <si>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</si>
  <si>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</si>
  <si>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</si>
  <si>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</si>
  <si>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</si>
  <si>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</si>
  <si>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</si>
  <si>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</si>
  <si>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</si>
  <si>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</si>
  <si>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</si>
  <si>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</si>
  <si>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</si>
  <si>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</si>
  <si>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</si>
  <si>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</si>
  <si>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</si>
  <si>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</si>
  <si>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</si>
  <si>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</si>
  <si>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</si>
  <si>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</si>
  <si>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</si>
  <si>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</si>
  <si>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</si>
  <si>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</si>
  <si>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</si>
  <si>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</si>
  <si>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</si>
  <si>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</si>
  <si>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</si>
  <si>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</si>
  <si>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</si>
  <si>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</si>
  <si>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</si>
  <si>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</si>
  <si>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</si>
  <si>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</si>
  <si>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</si>
  <si>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</si>
  <si>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</si>
  <si>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</si>
  <si>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</si>
  <si>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</si>
  <si>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</si>
  <si>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</si>
  <si>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</si>
  <si>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</si>
  <si>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</si>
  <si>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</si>
  <si>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</si>
  <si>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</si>
  <si>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</si>
  <si>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</si>
  <si>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</si>
  <si>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</si>
  <si>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</si>
  <si>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</si>
  <si>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</si>
  <si>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</si>
  <si>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</si>
  <si>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</si>
  <si>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</si>
  <si>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</si>
  <si>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</si>
  <si>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</si>
  <si>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</si>
  <si>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</si>
  <si>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</si>
  <si>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</si>
  <si>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</si>
  <si>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</si>
  <si>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</si>
  <si>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</si>
  <si>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</si>
  <si>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</si>
  <si>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</si>
  <si>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</si>
  <si>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</si>
  <si>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</si>
  <si>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</si>
  <si>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</si>
  <si>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</si>
  <si>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</si>
  <si>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</si>
  <si>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</si>
  <si>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</si>
  <si>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</si>
  <si>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</si>
  <si>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</si>
  <si>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</si>
  <si>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</si>
  <si>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</si>
  <si>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</si>
  <si>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</si>
  <si>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</si>
  <si>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</si>
  <si>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</si>
  <si>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</si>
  <si>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</si>
  <si>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</si>
  <si>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</si>
  <si>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</si>
  <si>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</si>
  <si>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</si>
  <si>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</si>
  <si>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</si>
  <si>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</si>
  <si>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</si>
  <si>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</si>
  <si>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</si>
  <si>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</si>
  <si>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</si>
  <si>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</si>
  <si>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</si>
  <si>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</si>
  <si>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</si>
  <si>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</si>
  <si>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</si>
  <si>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</si>
  <si>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</si>
  <si>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</si>
  <si>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</si>
  <si>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</si>
  <si>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</si>
  <si>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</si>
  <si>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</si>
  <si>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</si>
  <si>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</si>
  <si>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</si>
  <si>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</si>
  <si>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</si>
  <si>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</si>
  <si>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</si>
  <si>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</si>
  <si>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</si>
  <si>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</si>
  <si>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</si>
  <si>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</si>
  <si>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</si>
  <si>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</si>
  <si>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</si>
  <si>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</si>
  <si>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</si>
  <si>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</si>
  <si>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</si>
  <si>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</si>
  <si>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</si>
  <si>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</si>
  <si>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</si>
  <si>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</si>
  <si>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</si>
  <si>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</si>
  <si>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</si>
  <si>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</si>
  <si>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</si>
  <si>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</si>
  <si>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</si>
  <si>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</si>
  <si>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</si>
  <si>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</si>
  <si>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</si>
  <si>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</si>
  <si>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</si>
  <si>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</si>
  <si>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</si>
  <si>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</si>
  <si>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</si>
  <si>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</si>
  <si>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</si>
  <si>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</si>
  <si>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</si>
  <si>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</si>
  <si>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</si>
  <si>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</si>
  <si>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</si>
  <si>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</si>
  <si>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</si>
  <si>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</si>
  <si>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</si>
  <si>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</si>
  <si>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</si>
  <si>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</si>
  <si>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</si>
  <si>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</si>
  <si>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</si>
  <si>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</si>
  <si>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</si>
  <si>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</si>
  <si>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</si>
  <si>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</si>
  <si>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</si>
  <si>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</si>
  <si>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</si>
  <si>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</si>
  <si>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</si>
  <si>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</si>
  <si>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</si>
  <si>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</si>
  <si>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</si>
  <si>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</si>
  <si>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</si>
  <si>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</si>
  <si>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</si>
  <si>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</si>
  <si>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</si>
  <si>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</si>
  <si>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</si>
  <si>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</si>
  <si>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</si>
  <si>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</si>
  <si>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</si>
  <si>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</si>
  <si>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</si>
  <si>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</si>
  <si>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</si>
  <si>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</si>
  <si>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</si>
  <si>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</si>
  <si>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</si>
  <si>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</si>
  <si>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</si>
  <si>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</si>
  <si>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</si>
  <si>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</si>
  <si>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</si>
  <si>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</si>
  <si>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</si>
  <si>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</si>
  <si>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</si>
  <si>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</si>
  <si>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</si>
  <si>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</si>
  <si>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</si>
  <si>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</si>
  <si>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</si>
  <si>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</si>
  <si>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</si>
  <si>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</si>
  <si>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</si>
  <si>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</si>
  <si>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</si>
  <si>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</si>
  <si>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</si>
  <si>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</si>
  <si>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</si>
  <si>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</si>
  <si>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</si>
  <si>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</si>
  <si>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</si>
  <si>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</si>
  <si>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</si>
  <si>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</si>
  <si>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</si>
  <si>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</si>
  <si>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</si>
  <si>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</si>
  <si>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</si>
  <si>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</si>
  <si>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</si>
  <si>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</si>
  <si>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</si>
  <si>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</si>
  <si>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</si>
  <si>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</si>
  <si>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</si>
  <si>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</si>
  <si>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</si>
  <si>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</si>
  <si>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</si>
  <si>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</si>
  <si>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</si>
  <si>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</si>
  <si>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</si>
  <si>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</si>
  <si>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</si>
  <si>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</si>
  <si>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</si>
  <si>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</si>
  <si>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</si>
  <si>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</si>
  <si>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</si>
  <si>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</si>
  <si>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</si>
  <si>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</si>
  <si>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</si>
  <si>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</si>
  <si>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</si>
  <si>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</si>
  <si>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</si>
  <si>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</si>
  <si>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</si>
  <si>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</si>
  <si>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</si>
  <si>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</si>
  <si>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</si>
  <si>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</si>
  <si>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</si>
  <si>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</si>
  <si>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</si>
  <si>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</si>
  <si>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</si>
  <si>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</si>
  <si>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</si>
  <si>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</si>
  <si>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</si>
  <si>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</si>
  <si>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</si>
  <si>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</si>
  <si>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</si>
  <si>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</si>
  <si>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</si>
  <si>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</si>
  <si>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</si>
  <si>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</si>
  <si>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</si>
  <si>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</si>
  <si>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</si>
  <si>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</si>
  <si>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</si>
  <si>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</si>
  <si>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</si>
  <si>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</si>
  <si>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</si>
  <si>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</si>
  <si>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</si>
  <si>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</si>
  <si>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</si>
  <si>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</si>
  <si>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</si>
  <si>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</si>
  <si>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</si>
  <si>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</si>
  <si>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</si>
  <si>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</si>
  <si>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</si>
  <si>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</si>
  <si>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</si>
  <si>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</si>
  <si>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</si>
  <si>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</si>
  <si>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</si>
  <si>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</si>
  <si>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</si>
  <si>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</si>
  <si>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</si>
  <si>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</si>
  <si>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</si>
  <si>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</si>
  <si>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</si>
  <si>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</si>
  <si>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</si>
  <si>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</si>
  <si>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</si>
  <si>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</si>
  <si>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</si>
  <si>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</si>
  <si>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</si>
  <si>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</si>
  <si>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</si>
  <si>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</si>
  <si>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</si>
  <si>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</si>
  <si>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</si>
  <si>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</si>
  <si>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</si>
  <si>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</si>
  <si>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</si>
  <si>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</si>
  <si>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</si>
  <si>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</si>
  <si>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</si>
  <si>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</si>
  <si>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</si>
  <si>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</si>
  <si>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</si>
  <si>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</si>
  <si>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</si>
  <si>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</si>
  <si>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</si>
  <si>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</si>
  <si>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</si>
  <si>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</si>
  <si>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</si>
  <si>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</si>
  <si>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</si>
  <si>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</si>
  <si>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</si>
  <si>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</si>
  <si>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</si>
  <si>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</si>
  <si>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</si>
  <si>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</si>
  <si>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</si>
  <si>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</si>
  <si>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</si>
  <si>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</si>
  <si>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</si>
  <si>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</si>
  <si>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</si>
  <si>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</si>
  <si>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</si>
  <si>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</si>
  <si>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</si>
  <si>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</si>
  <si>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</si>
  <si>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</si>
  <si>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</si>
  <si>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</si>
  <si>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</si>
  <si>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</si>
  <si>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</si>
  <si>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</si>
  <si>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</si>
  <si>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</si>
  <si>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</si>
  <si>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</si>
  <si>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</si>
  <si>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</si>
  <si>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</si>
  <si>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</si>
  <si>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</si>
  <si>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</si>
  <si>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</si>
  <si>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</si>
  <si>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</si>
  <si>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</si>
  <si>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</si>
  <si>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</si>
  <si>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</si>
  <si>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</si>
  <si>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</si>
  <si>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</si>
  <si>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</si>
  <si>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</si>
  <si>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</si>
  <si>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</si>
  <si>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</si>
  <si>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</si>
  <si>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</si>
  <si>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</si>
  <si>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</si>
  <si>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</si>
  <si>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</si>
  <si>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</si>
  <si>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</si>
  <si>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</si>
  <si>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</si>
  <si>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</si>
  <si>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</si>
  <si>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</si>
  <si>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</si>
  <si>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</si>
  <si>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</si>
  <si>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</si>
  <si>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</si>
  <si>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</si>
  <si>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</si>
  <si>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</si>
  <si>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</si>
  <si>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</si>
  <si>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</si>
  <si>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</si>
  <si>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</si>
  <si>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</si>
  <si>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</si>
  <si>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</si>
  <si>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</si>
  <si>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</si>
  <si>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</si>
  <si>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</si>
  <si>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</si>
  <si>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</si>
  <si>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</si>
  <si>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</si>
  <si>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</si>
  <si>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</si>
  <si>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</si>
  <si>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</si>
  <si>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</si>
  <si>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</si>
  <si>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</si>
  <si>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</si>
  <si>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</si>
  <si>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</si>
  <si>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</si>
  <si>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</si>
  <si>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</si>
  <si>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</si>
  <si>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</si>
  <si>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</si>
  <si>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</si>
  <si>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</si>
  <si>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</si>
  <si>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</si>
  <si>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</si>
  <si>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</si>
  <si>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</si>
  <si>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</si>
  <si>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</si>
  <si>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</si>
  <si>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</si>
  <si>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</si>
  <si>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</si>
  <si>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</si>
  <si>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</si>
  <si>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</si>
  <si>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</si>
  <si>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</si>
  <si>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</si>
  <si>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</si>
  <si>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</si>
  <si>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</si>
  <si>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</si>
  <si>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</si>
  <si>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</si>
  <si>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</si>
  <si>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</si>
  <si>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</si>
  <si>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</si>
  <si>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</si>
  <si>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</si>
  <si>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</si>
  <si>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</si>
  <si>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</si>
  <si>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</si>
  <si>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</si>
  <si>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</si>
  <si>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</si>
  <si>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</si>
  <si>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</si>
  <si>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</si>
  <si>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</si>
  <si>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</si>
  <si>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</si>
  <si>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</si>
  <si>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</si>
  <si>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</si>
  <si>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</si>
  <si>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</si>
  <si>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</si>
  <si>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</si>
  <si>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</si>
  <si>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</si>
  <si>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</si>
  <si>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</si>
  <si>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</si>
  <si>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</si>
  <si>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</si>
  <si>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</si>
  <si>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</si>
  <si>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</si>
  <si>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</si>
  <si>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</si>
  <si>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</si>
  <si>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</si>
  <si>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</si>
  <si>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</si>
  <si>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</si>
  <si>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</si>
  <si>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</si>
  <si>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</si>
  <si>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</si>
  <si>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</si>
  <si>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</si>
  <si>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</si>
  <si>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</si>
  <si>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</si>
  <si>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</si>
  <si>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</si>
  <si>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</si>
  <si>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</si>
  <si>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</si>
  <si>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</si>
  <si>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</si>
  <si>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</si>
  <si>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</si>
  <si>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</si>
  <si>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</si>
  <si>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</si>
  <si>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</si>
  <si>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</si>
  <si>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</si>
  <si>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</si>
  <si>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</si>
  <si>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</si>
  <si>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</si>
  <si>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</si>
  <si>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</si>
  <si>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</si>
  <si>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</si>
  <si>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</si>
  <si>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</si>
  <si>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</si>
  <si>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</si>
  <si>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</si>
  <si>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</si>
  <si>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</si>
  <si>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</si>
  <si>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</si>
  <si>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</si>
  <si>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</si>
  <si>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</si>
  <si>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</si>
  <si>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</si>
  <si>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</si>
  <si>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</si>
  <si>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</si>
  <si>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</si>
  <si>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</si>
  <si>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</si>
  <si>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</si>
  <si>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</si>
  <si>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</si>
  <si>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</si>
  <si>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</si>
  <si>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</si>
  <si>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</si>
  <si>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</si>
  <si>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</si>
  <si>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</si>
  <si>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</si>
  <si>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</si>
  <si>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</si>
  <si>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</si>
  <si>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</si>
  <si>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</si>
  <si>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</si>
  <si>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</si>
  <si>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</si>
  <si>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</si>
  <si>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</si>
  <si>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</si>
  <si>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</si>
  <si>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</si>
  <si>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</si>
  <si>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</si>
  <si>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</si>
  <si>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</si>
  <si>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</si>
  <si>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</si>
  <si>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</si>
  <si>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</si>
  <si>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</si>
  <si>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</si>
  <si>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</si>
  <si>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</si>
  <si>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</si>
  <si>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</si>
  <si>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</si>
  <si>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</si>
  <si>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</si>
  <si>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</si>
  <si>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</si>
  <si>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</si>
  <si>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</si>
  <si>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</si>
  <si>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</si>
  <si>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</si>
  <si>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</si>
  <si>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</si>
  <si>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</si>
  <si>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</si>
  <si>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</si>
  <si>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</si>
  <si>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</si>
  <si>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</si>
  <si>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</si>
  <si>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</si>
  <si>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</si>
  <si>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</si>
  <si>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</si>
  <si>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</si>
  <si>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</si>
  <si>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</si>
  <si>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</si>
  <si>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</si>
  <si>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</si>
  <si>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</si>
  <si>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</si>
  <si>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</si>
  <si>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</si>
  <si>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</si>
  <si>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</si>
  <si>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</si>
  <si>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</si>
  <si>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</si>
  <si>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</si>
  <si>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</si>
  <si>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</si>
  <si>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</si>
  <si>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</si>
  <si>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</si>
  <si>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</si>
  <si>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</si>
  <si>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</si>
  <si>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</si>
  <si>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</si>
  <si>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</si>
  <si>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</si>
  <si>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</si>
  <si>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</si>
  <si>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</si>
  <si>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</si>
  <si>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</si>
  <si>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</si>
  <si>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</si>
  <si>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</si>
  <si>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</si>
  <si>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</si>
  <si>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</si>
  <si>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</si>
  <si>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</si>
  <si>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</si>
  <si>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</si>
  <si>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</si>
  <si>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</si>
  <si>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</si>
  <si>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</si>
  <si>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</si>
  <si>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</si>
  <si>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</si>
  <si>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</si>
  <si>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</si>
  <si>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</si>
  <si>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</si>
  <si>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</si>
  <si>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</si>
  <si>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</si>
  <si>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</si>
  <si>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</si>
  <si>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</si>
  <si>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</si>
  <si>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</si>
  <si>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</si>
  <si>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</si>
  <si>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</si>
  <si>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</si>
  <si>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</si>
  <si>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</si>
  <si>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</si>
  <si>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</si>
  <si>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</si>
  <si>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</si>
  <si>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</si>
  <si>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</si>
  <si>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</si>
  <si>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</si>
  <si>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</si>
  <si>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</si>
  <si>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</si>
  <si>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</si>
  <si>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</si>
  <si>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</si>
  <si>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</si>
  <si>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</si>
  <si>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</si>
  <si>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</si>
  <si>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</si>
  <si>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</si>
  <si>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</si>
  <si>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</si>
  <si>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</si>
  <si>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</si>
  <si>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</si>
  <si>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</si>
  <si>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</si>
  <si>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</si>
  <si>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</si>
  <si>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</si>
  <si>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</si>
  <si>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</si>
  <si>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</si>
  <si>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</si>
  <si>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</si>
  <si>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</si>
  <si>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</si>
  <si>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</si>
  <si>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</si>
  <si>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</si>
  <si>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</si>
  <si>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</si>
  <si>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</si>
  <si>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</si>
  <si>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</si>
  <si>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</si>
  <si>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</si>
  <si>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</si>
  <si>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</si>
  <si>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</si>
  <si>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</si>
  <si>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</si>
  <si>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</si>
  <si>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</si>
  <si>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</si>
  <si>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</si>
  <si>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</si>
  <si>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</si>
  <si>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</si>
  <si>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</si>
  <si>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</si>
  <si>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</si>
  <si>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</si>
  <si>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</si>
  <si>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</si>
  <si>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</si>
  <si>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</si>
  <si>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</si>
  <si>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</si>
  <si>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</si>
  <si>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</si>
  <si>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</si>
  <si>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</si>
  <si>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</si>
  <si>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</si>
  <si>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</si>
  <si>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</si>
  <si>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</si>
  <si>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</si>
  <si>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</si>
  <si>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</si>
  <si>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</si>
  <si>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</si>
  <si>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</si>
  <si>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</si>
  <si>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</si>
  <si>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</si>
  <si>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</si>
  <si>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</si>
  <si>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</si>
  <si>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</si>
  <si>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</si>
  <si>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</si>
  <si>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</si>
  <si>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</si>
  <si>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</si>
  <si>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</si>
  <si>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</si>
  <si>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</si>
  <si>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</si>
  <si>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</si>
  <si>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</si>
  <si>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</si>
  <si>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</si>
  <si>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</si>
  <si>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</si>
  <si>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</si>
  <si>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</si>
  <si>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</si>
  <si>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</si>
  <si>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</si>
  <si>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</si>
  <si>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</si>
  <si>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</si>
  <si>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</si>
  <si>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</si>
  <si>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</si>
  <si>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</si>
  <si>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</si>
  <si>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</si>
  <si>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</si>
  <si>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</si>
  <si>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</si>
  <si>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</si>
  <si>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</si>
  <si>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</si>
  <si>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</si>
  <si>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</si>
  <si>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</si>
  <si>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</si>
  <si>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</si>
  <si>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</si>
  <si>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</si>
  <si>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</si>
  <si>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</si>
  <si>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</si>
  <si>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</si>
  <si>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</si>
  <si>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</si>
  <si>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</si>
  <si>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</si>
  <si>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</si>
  <si>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</si>
  <si>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</si>
  <si>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</si>
  <si>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</si>
  <si>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</si>
  <si>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</si>
  <si>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</si>
  <si>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</si>
  <si>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</si>
  <si>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</si>
  <si>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</si>
  <si>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</si>
  <si>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</si>
  <si>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</si>
  <si>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</si>
  <si>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</si>
  <si>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</si>
  <si>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</si>
  <si>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</si>
  <si>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</si>
  <si>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</si>
  <si>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</si>
  <si>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</si>
  <si>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</si>
  <si>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</si>
  <si>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</si>
  <si>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</si>
  <si>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</si>
  <si>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</si>
  <si>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</si>
  <si>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</si>
  <si>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</si>
  <si>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</si>
  <si>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</si>
  <si>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</si>
  <si>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</si>
  <si>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</si>
  <si>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</si>
  <si>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</si>
  <si>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</si>
  <si>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</si>
  <si>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</si>
  <si>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</si>
  <si>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</si>
  <si>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</si>
  <si>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</si>
  <si>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</si>
  <si>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</si>
  <si>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</si>
  <si>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</si>
  <si>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</si>
  <si>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</si>
  <si>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</si>
  <si>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</si>
  <si>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</si>
  <si>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</si>
  <si>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</si>
  <si>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</si>
  <si>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</si>
  <si>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</si>
  <si>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</si>
  <si>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</si>
  <si>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</si>
  <si>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</si>
  <si>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</si>
  <si>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</si>
  <si>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</si>
  <si>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</si>
  <si>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</si>
  <si>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</si>
  <si>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</si>
  <si>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</si>
  <si>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</si>
  <si>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</si>
  <si>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</si>
  <si>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</si>
  <si>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</si>
  <si>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</si>
  <si>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</si>
  <si>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</si>
  <si>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</si>
  <si>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</si>
  <si>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</si>
  <si>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</si>
  <si>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</si>
  <si>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</si>
  <si>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</si>
  <si>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</si>
  <si>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</si>
  <si>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</si>
  <si>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</si>
  <si>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</si>
  <si>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</si>
  <si>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</si>
  <si>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</si>
  <si>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</si>
  <si>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</si>
  <si>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</si>
  <si>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</si>
  <si>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</si>
  <si>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</si>
  <si>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</si>
  <si>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</si>
  <si>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</si>
  <si>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</si>
  <si>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</si>
  <si>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</si>
  <si>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</si>
  <si>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</si>
  <si>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</si>
  <si>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</si>
  <si>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</si>
  <si>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</si>
  <si>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</si>
  <si>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</si>
  <si>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</si>
  <si>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</si>
  <si>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</si>
  <si>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</si>
  <si>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</si>
  <si>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</si>
  <si>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</si>
  <si>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</si>
  <si>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</si>
  <si>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</si>
  <si>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</si>
  <si>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</si>
  <si>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</si>
  <si>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</si>
  <si>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</si>
  <si>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</si>
  <si>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</si>
  <si>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</si>
  <si>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</si>
  <si>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</si>
  <si>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</si>
  <si>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</si>
  <si>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</si>
  <si>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</si>
  <si>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</si>
  <si>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</si>
  <si>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</si>
  <si>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</si>
  <si>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</si>
  <si>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</si>
  <si>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</si>
  <si>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</si>
  <si>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</si>
  <si>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</si>
  <si>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</si>
  <si>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</si>
  <si>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</si>
  <si>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</si>
  <si>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</si>
  <si>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</si>
  <si>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</si>
  <si>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</si>
  <si>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</si>
  <si>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</si>
  <si>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</si>
  <si>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</si>
  <si>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</si>
  <si>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</si>
  <si>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</si>
  <si>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</si>
  <si>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</si>
  <si>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</si>
  <si>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</si>
  <si>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</si>
  <si>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</si>
  <si>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</si>
  <si>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</si>
  <si>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</si>
  <si>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</si>
  <si>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</si>
  <si>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</si>
  <si>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</si>
  <si>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</si>
  <si>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</si>
  <si>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</si>
  <si>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</si>
  <si>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</si>
  <si>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</si>
  <si>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</si>
  <si>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</si>
  <si>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</si>
  <si>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</si>
  <si>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</si>
  <si>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</si>
  <si>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</si>
  <si>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</si>
  <si>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</si>
  <si>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</si>
  <si>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</si>
  <si>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</si>
  <si>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</si>
  <si>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</si>
  <si>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</si>
  <si>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</si>
  <si>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</si>
  <si>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</si>
  <si>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</si>
  <si>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</si>
  <si>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</si>
  <si>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</si>
  <si>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</si>
  <si>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</si>
  <si>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</si>
  <si>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</si>
  <si>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</si>
  <si>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</si>
  <si>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</si>
  <si>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</si>
  <si>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</si>
  <si>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</si>
  <si>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</si>
  <si>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</si>
  <si>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</si>
  <si>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</si>
  <si>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</si>
  <si>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</si>
  <si>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</si>
  <si>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</si>
  <si>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</si>
  <si>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</si>
  <si>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</si>
  <si>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</si>
  <si>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</si>
  <si>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</si>
  <si>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</si>
  <si>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</si>
  <si>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</si>
  <si>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</si>
  <si>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</si>
  <si>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</si>
  <si>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</si>
  <si>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</si>
  <si>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</si>
  <si>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</si>
  <si>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</si>
  <si>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</si>
  <si>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</si>
  <si>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</si>
  <si>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</si>
  <si>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</si>
  <si>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</si>
  <si>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</si>
  <si>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</si>
  <si>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</si>
  <si>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</si>
  <si>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</si>
  <si>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</si>
  <si>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</si>
  <si>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</si>
  <si>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</si>
  <si>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</si>
  <si>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</si>
  <si>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</si>
  <si>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</si>
  <si>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</si>
  <si>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</si>
  <si>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</si>
  <si>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</si>
  <si>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</si>
  <si>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</si>
  <si>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</si>
  <si>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</si>
  <si>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</si>
  <si>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</si>
  <si>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</si>
  <si>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</si>
  <si>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</si>
  <si>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</si>
  <si>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</si>
  <si>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</si>
  <si>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</si>
  <si>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</si>
  <si>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</si>
  <si>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</si>
  <si>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</si>
  <si>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</si>
  <si>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</si>
  <si>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</si>
  <si>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</si>
  <si>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</si>
  <si>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</si>
  <si>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</si>
  <si>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</si>
  <si>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</si>
  <si>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</si>
  <si>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</si>
  <si>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</si>
  <si>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</si>
  <si>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</si>
  <si>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</si>
  <si>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</si>
  <si>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</si>
  <si>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</si>
  <si>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</si>
  <si>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</si>
  <si>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</si>
  <si>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</si>
  <si>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</si>
  <si>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</si>
  <si>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</si>
  <si>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</si>
  <si>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</si>
  <si>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</si>
  <si>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</si>
  <si>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</si>
  <si>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</si>
  <si>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</si>
  <si>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</si>
  <si>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</si>
  <si>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</si>
  <si>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</si>
  <si>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</si>
  <si>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</si>
  <si>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</si>
  <si>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</si>
  <si>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</si>
  <si>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</si>
  <si>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</si>
  <si>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</si>
  <si>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</si>
  <si>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</si>
  <si>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</si>
  <si>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</si>
  <si>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</si>
  <si>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</si>
  <si>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</si>
  <si>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</si>
  <si>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</si>
  <si>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</si>
  <si>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</si>
  <si>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</si>
  <si>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</si>
  <si>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</si>
  <si>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</si>
  <si>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</si>
  <si>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</si>
  <si>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</si>
  <si>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</si>
  <si>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</si>
  <si>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</si>
  <si>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</si>
  <si>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</si>
  <si>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</si>
  <si>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</si>
  <si>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</si>
  <si>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</si>
  <si>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</si>
  <si>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</si>
  <si>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</si>
  <si>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</si>
  <si>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</si>
  <si>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</si>
  <si>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</si>
  <si>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</si>
  <si>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</si>
  <si>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</si>
  <si>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</si>
  <si>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</si>
  <si>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</si>
  <si>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</si>
  <si>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</si>
  <si>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</si>
  <si>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</si>
  <si>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</si>
  <si>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</si>
  <si>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</si>
  <si>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</si>
  <si>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</si>
  <si>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</si>
  <si>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</si>
  <si>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</si>
  <si>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</si>
  <si>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</si>
  <si>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</si>
  <si>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</si>
  <si>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</si>
  <si>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</si>
  <si>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</si>
  <si>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</si>
  <si>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</si>
  <si>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</si>
  <si>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</si>
  <si>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</si>
  <si>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</si>
  <si>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</si>
  <si>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</si>
  <si>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</si>
  <si>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</si>
  <si>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</si>
  <si>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</si>
  <si>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</si>
  <si>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</si>
  <si>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</si>
  <si>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</si>
  <si>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</si>
  <si>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</si>
  <si>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</si>
  <si>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</si>
  <si>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</si>
  <si>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</si>
  <si>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</si>
  <si>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</si>
  <si>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</si>
  <si>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</si>
  <si>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</si>
  <si>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</si>
  <si>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</si>
  <si>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</si>
  <si>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</si>
  <si>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</si>
  <si>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</si>
  <si>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</si>
  <si>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</si>
  <si>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</si>
  <si>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</si>
  <si>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</si>
  <si>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</si>
  <si>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</si>
  <si>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</si>
  <si>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</si>
  <si>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</si>
  <si>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</si>
  <si>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</si>
  <si>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</si>
  <si>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</si>
  <si>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</si>
  <si>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</si>
  <si>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</si>
  <si>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</si>
  <si>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</si>
  <si>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</si>
  <si>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</si>
  <si>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</si>
  <si>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</si>
  <si>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</si>
  <si>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</si>
  <si>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</si>
  <si>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</si>
  <si>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</si>
  <si>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</si>
  <si>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</si>
  <si>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</si>
  <si>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</si>
  <si>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</si>
  <si>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</si>
  <si>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</si>
  <si>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</si>
  <si>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</si>
  <si>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</si>
  <si>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</si>
  <si>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</si>
  <si>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</si>
  <si>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</si>
  <si>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</si>
  <si>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</si>
  <si>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</si>
  <si>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</si>
  <si>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</si>
  <si>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</si>
  <si>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</si>
  <si>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</si>
  <si>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</si>
  <si>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</si>
  <si>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</si>
  <si>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</si>
  <si>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</si>
  <si>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</si>
  <si>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</si>
  <si>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</si>
  <si>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</si>
  <si>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</si>
  <si>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</si>
  <si>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</si>
  <si>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</si>
  <si>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</si>
  <si>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</si>
  <si>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</si>
  <si>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</si>
  <si>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</si>
  <si>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</si>
  <si>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</si>
  <si>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</si>
  <si>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</si>
  <si>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</si>
  <si>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</si>
  <si>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</si>
  <si>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</si>
  <si>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</si>
  <si>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</si>
  <si>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</si>
  <si>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</si>
  <si>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</si>
  <si>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</si>
  <si>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</si>
  <si>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</si>
  <si>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</si>
  <si>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</si>
  <si>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</si>
  <si>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</si>
  <si>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</si>
  <si>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</si>
  <si>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</si>
  <si>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</si>
  <si>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</si>
  <si>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</si>
  <si>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</si>
  <si>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</si>
  <si>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</si>
  <si>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</si>
  <si>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</si>
  <si>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</si>
  <si>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</si>
  <si>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</si>
  <si>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</si>
  <si>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</si>
  <si>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</si>
  <si>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</si>
  <si>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</si>
  <si>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</si>
  <si>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</si>
  <si>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</si>
  <si>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</si>
  <si>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</si>
  <si>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</si>
  <si>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</si>
  <si>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</si>
  <si>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</si>
  <si>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</si>
  <si>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</si>
  <si>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</si>
  <si>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</si>
  <si>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</si>
  <si>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</si>
  <si>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</si>
  <si>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</si>
  <si>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</si>
  <si>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</si>
  <si>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</si>
  <si>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</si>
  <si>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</si>
  <si>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</si>
  <si>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</si>
  <si>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</si>
  <si>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</si>
  <si>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</si>
  <si>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</si>
  <si>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</si>
  <si>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</si>
  <si>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</si>
  <si>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</si>
  <si>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</si>
  <si>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</si>
  <si>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</si>
  <si>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</si>
  <si>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</si>
  <si>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</si>
  <si>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</si>
  <si>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</si>
  <si>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</si>
  <si>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</si>
  <si>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</si>
  <si>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</si>
  <si>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</si>
  <si>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</si>
  <si>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</si>
  <si>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</si>
  <si>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</si>
  <si>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</si>
  <si>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</si>
  <si>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</si>
  <si>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</si>
  <si>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</si>
  <si>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</si>
  <si>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</si>
  <si>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</si>
  <si>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</si>
  <si>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</si>
  <si>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</si>
  <si>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</si>
  <si>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</si>
  <si>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</si>
  <si>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</si>
  <si>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</si>
  <si>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</si>
  <si>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</si>
  <si>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</si>
  <si>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</si>
  <si>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</si>
  <si>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</si>
  <si>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</si>
  <si>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</si>
  <si>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</si>
  <si>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</si>
  <si>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</si>
  <si>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</si>
  <si>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</si>
  <si>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</si>
  <si>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</si>
  <si>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</si>
  <si>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</si>
  <si>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</si>
  <si>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</si>
  <si>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</si>
  <si>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</si>
  <si>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</si>
  <si>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</si>
  <si>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</si>
  <si>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</si>
  <si>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</si>
  <si>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</si>
  <si>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</si>
  <si>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</si>
  <si>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</si>
  <si>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</si>
  <si>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</si>
  <si>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</si>
  <si>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</si>
  <si>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</si>
  <si>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</si>
  <si>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</si>
  <si>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</si>
  <si>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</si>
  <si>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</si>
  <si>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</si>
  <si>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</si>
  <si>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</si>
  <si>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</si>
  <si>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</si>
  <si>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</si>
  <si>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</si>
  <si>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</si>
  <si>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</si>
  <si>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</si>
  <si>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</si>
  <si>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</si>
  <si>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</si>
  <si>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</si>
  <si>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</si>
  <si>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</si>
  <si>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</si>
  <si>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</si>
  <si>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</si>
  <si>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</si>
  <si>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</si>
  <si>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</si>
  <si>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</si>
  <si>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</si>
  <si>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</si>
  <si>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</si>
  <si>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</si>
  <si>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</si>
  <si>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</si>
  <si>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</si>
  <si>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</si>
  <si>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</si>
  <si>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</si>
  <si>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</si>
  <si>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</si>
  <si>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</si>
  <si>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</si>
  <si>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</si>
  <si>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</si>
  <si>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</si>
  <si>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</si>
  <si>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</si>
  <si>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</si>
  <si>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</si>
  <si>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</si>
  <si>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</si>
  <si>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</si>
  <si>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</si>
  <si>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</si>
  <si>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</si>
  <si>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</si>
  <si>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</si>
  <si>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</si>
  <si>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</si>
  <si>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</si>
  <si>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</si>
  <si>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</si>
  <si>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</si>
  <si>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</si>
  <si>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</si>
  <si>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</si>
  <si>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</si>
  <si>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</si>
  <si>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</si>
  <si>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</si>
  <si>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</si>
  <si>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</si>
  <si>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</si>
  <si>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</si>
  <si>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</si>
  <si>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</si>
  <si>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</si>
  <si>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</si>
  <si>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</si>
  <si>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</si>
  <si>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</si>
  <si>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</si>
  <si>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</si>
  <si>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</si>
  <si>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</si>
  <si>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</si>
  <si>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</si>
  <si>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</si>
  <si>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</si>
  <si>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</si>
  <si>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</si>
  <si>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</si>
  <si>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</si>
  <si>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</si>
  <si>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</si>
  <si>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</si>
  <si>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</si>
  <si>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</si>
  <si>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</si>
  <si>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</si>
  <si>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</si>
  <si>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</si>
  <si>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</si>
  <si>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</si>
  <si>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</si>
  <si>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</si>
  <si>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</si>
  <si>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</si>
  <si>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</si>
  <si>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</si>
  <si>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</si>
  <si>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</si>
  <si>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</si>
  <si>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</si>
  <si>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</si>
  <si>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</si>
  <si>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</si>
  <si>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</si>
  <si>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</si>
  <si>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</si>
  <si>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</si>
  <si>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</si>
  <si>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</si>
  <si>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</si>
  <si>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</si>
  <si>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</si>
  <si>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</si>
  <si>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</si>
  <si>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</si>
  <si>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</si>
  <si>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</si>
  <si>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</si>
  <si>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</si>
  <si>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</si>
  <si>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</si>
  <si>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</si>
  <si>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</si>
  <si>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</si>
  <si>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</si>
  <si>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</si>
  <si>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</si>
  <si>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</si>
  <si>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</si>
  <si>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</si>
  <si>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</si>
  <si>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</si>
  <si>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</si>
  <si>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</si>
  <si>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</si>
  <si>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</si>
  <si>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</si>
  <si>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</si>
  <si>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</si>
  <si>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</si>
  <si>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</si>
  <si>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</si>
  <si>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</si>
  <si>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</si>
  <si>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</si>
  <si>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</si>
  <si>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</si>
  <si>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</si>
  <si>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</si>
  <si>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</si>
  <si>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</si>
  <si>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</si>
  <si>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</si>
  <si>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</si>
  <si>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</si>
  <si>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</si>
  <si>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</si>
  <si>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</si>
  <si>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</si>
  <si>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</si>
  <si>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</si>
  <si>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</si>
  <si>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</si>
  <si>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</si>
  <si>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</si>
  <si>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</si>
  <si>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</si>
  <si>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</si>
  <si>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</si>
  <si>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</si>
  <si>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</si>
  <si>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</si>
  <si>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</si>
  <si>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</si>
  <si>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</si>
  <si>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</si>
  <si>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</si>
  <si>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</si>
  <si>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</si>
  <si>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</si>
  <si>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</si>
  <si>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</si>
  <si>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</si>
  <si>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</si>
  <si>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</si>
  <si>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</si>
  <si>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</si>
  <si>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</si>
  <si>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</si>
  <si>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</si>
  <si>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</si>
  <si>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</si>
  <si>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</si>
  <si>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</si>
  <si>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</si>
  <si>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</si>
  <si>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</si>
  <si>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</si>
  <si>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</si>
  <si>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</si>
  <si>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</si>
  <si>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</si>
  <si>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</si>
  <si>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</si>
  <si>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</si>
  <si>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</si>
  <si>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</si>
  <si>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</si>
  <si>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</si>
  <si>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</si>
  <si>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</si>
  <si>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</si>
  <si>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</si>
  <si>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</si>
  <si>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</si>
  <si>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</si>
  <si>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</si>
  <si>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</si>
  <si>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</si>
  <si>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</si>
  <si>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</si>
  <si>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</si>
  <si>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</si>
  <si>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</si>
  <si>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</si>
  <si>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</si>
  <si>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</si>
  <si>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</si>
  <si>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</si>
  <si>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</si>
  <si>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</si>
  <si>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</si>
  <si>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</si>
  <si>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</si>
  <si>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</si>
  <si>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</si>
  <si>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</si>
  <si>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</si>
  <si>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</si>
  <si>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</si>
  <si>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</si>
  <si>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</si>
  <si>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</si>
  <si>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</si>
  <si>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</si>
  <si>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</si>
  <si>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</si>
  <si>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</si>
  <si>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</si>
  <si>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</si>
  <si>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</si>
  <si>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</si>
  <si>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</si>
  <si>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</si>
  <si>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</si>
  <si>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</si>
  <si>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</si>
  <si>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</si>
  <si>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</si>
  <si>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</si>
  <si>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</si>
  <si>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</si>
  <si>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</si>
  <si>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</si>
  <si>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</si>
  <si>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</si>
  <si>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</si>
  <si>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</si>
  <si>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</si>
  <si>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</si>
  <si>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</si>
  <si>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</si>
  <si>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</si>
  <si>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</si>
  <si>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</si>
  <si>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</si>
  <si>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</si>
  <si>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</si>
  <si>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</si>
  <si>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</si>
  <si>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</si>
  <si>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</si>
  <si>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</si>
  <si>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</si>
  <si>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</si>
  <si>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</si>
  <si>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</si>
  <si>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</si>
  <si>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</si>
  <si>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</si>
  <si>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</si>
  <si>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</si>
  <si>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</si>
  <si>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</si>
  <si>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</si>
  <si>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</si>
  <si>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</si>
  <si>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</si>
  <si>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</si>
  <si>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</si>
  <si>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</si>
  <si>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</si>
  <si>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</si>
  <si>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</si>
  <si>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</si>
  <si>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</si>
  <si>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</si>
  <si>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</si>
  <si>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</si>
  <si>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</si>
  <si>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</si>
  <si>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</si>
  <si>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</si>
  <si>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</si>
  <si>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</si>
  <si>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</si>
  <si>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</si>
  <si>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</si>
  <si>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</si>
  <si>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</si>
  <si>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</si>
  <si>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</si>
  <si>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</si>
  <si>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</si>
  <si>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</si>
  <si>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</si>
  <si>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</si>
  <si>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</si>
  <si>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</si>
  <si>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</si>
  <si>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</si>
  <si>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</si>
  <si>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</si>
  <si>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</si>
  <si>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</si>
  <si>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</si>
  <si>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</si>
  <si>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</si>
  <si>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</si>
  <si>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</si>
  <si>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</si>
  <si>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</si>
  <si>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</si>
  <si>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</si>
  <si>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</si>
  <si>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</si>
  <si>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</si>
  <si>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</si>
  <si>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</si>
  <si>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</si>
  <si>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</si>
  <si>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</si>
  <si>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</si>
  <si>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</si>
  <si>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</si>
  <si>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</si>
  <si>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</si>
  <si>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</si>
  <si>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</si>
  <si>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</si>
  <si>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</si>
  <si>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</si>
  <si>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</si>
  <si>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</si>
  <si>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</si>
  <si>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</si>
  <si>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</si>
  <si>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</si>
  <si>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</si>
  <si>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</si>
  <si>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</si>
  <si>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</si>
  <si>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</si>
  <si>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</si>
  <si>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</si>
  <si>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</si>
  <si>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</si>
  <si>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</si>
  <si>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</si>
  <si>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</si>
  <si>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</si>
  <si>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</si>
  <si>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</si>
  <si>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</si>
  <si>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</si>
  <si>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</si>
  <si>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</si>
  <si>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</si>
  <si>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</si>
  <si>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</si>
  <si>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</si>
  <si>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</si>
  <si>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</si>
  <si>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</si>
  <si>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</si>
  <si>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</si>
  <si>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</si>
  <si>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</si>
  <si>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</si>
  <si>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</si>
  <si>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</si>
  <si>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</si>
  <si>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</si>
  <si>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</si>
  <si>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</si>
  <si>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</si>
  <si>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</si>
  <si>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</si>
  <si>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</si>
  <si>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</si>
  <si>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</si>
  <si>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</si>
  <si>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</si>
  <si>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</si>
  <si>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</si>
  <si>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</si>
  <si>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</si>
  <si>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</si>
  <si>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</si>
  <si>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</si>
  <si>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</si>
  <si>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</si>
  <si>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</si>
  <si>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</si>
  <si>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</si>
  <si>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</si>
  <si>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</si>
  <si>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</si>
  <si>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</si>
  <si>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</si>
  <si>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</si>
  <si>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</si>
  <si>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</si>
  <si>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</si>
  <si>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</si>
  <si>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</si>
  <si>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</si>
  <si>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</si>
  <si>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</si>
  <si>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</si>
  <si>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</si>
  <si>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</si>
  <si>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</si>
  <si>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</si>
  <si>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</si>
  <si>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</si>
  <si>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</si>
  <si>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</si>
  <si>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</si>
  <si>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</si>
  <si>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</si>
  <si>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</si>
  <si>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</si>
  <si>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</si>
  <si>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</si>
  <si>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</si>
  <si>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</si>
  <si>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</si>
  <si>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</si>
  <si>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</si>
  <si>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</si>
  <si>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</si>
  <si>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</si>
  <si>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</si>
  <si>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</si>
  <si>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</si>
  <si>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</si>
  <si>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</si>
  <si>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</si>
  <si>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</si>
  <si>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</si>
  <si>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</si>
  <si>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</si>
  <si>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</si>
  <si>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</si>
  <si>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</si>
  <si>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</si>
  <si>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</si>
  <si>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</si>
  <si>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</si>
  <si>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</si>
  <si>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</si>
  <si>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</si>
  <si>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</si>
  <si>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</si>
  <si>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</si>
  <si>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</si>
  <si>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</si>
  <si>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</si>
  <si>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</si>
  <si>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</si>
  <si>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</si>
  <si>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</si>
  <si>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</si>
  <si>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</si>
  <si>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</si>
  <si>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</si>
  <si>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</si>
  <si>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</si>
  <si>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</si>
  <si>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</si>
  <si>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</si>
  <si>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</si>
  <si>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</si>
  <si>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</si>
  <si>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</si>
  <si>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</si>
  <si>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</si>
  <si>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</si>
  <si>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</si>
  <si>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</si>
  <si>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</si>
  <si>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</si>
  <si>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</si>
  <si>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</si>
  <si>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</si>
  <si>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</si>
  <si>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</si>
  <si>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</si>
  <si>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</si>
  <si>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</si>
  <si>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</si>
  <si>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</si>
  <si>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</si>
  <si>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</si>
  <si>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</si>
  <si>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</si>
  <si>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</si>
  <si>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</si>
  <si>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</si>
  <si>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</si>
  <si>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</si>
  <si>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</si>
  <si>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</si>
  <si>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</si>
  <si>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</si>
  <si>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</si>
  <si>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</si>
  <si>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</si>
  <si>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</si>
  <si>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</si>
  <si>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</si>
  <si>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</si>
  <si>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</si>
  <si>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</si>
  <si>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</si>
  <si>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</si>
  <si>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</si>
  <si>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</si>
  <si>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</si>
  <si>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</si>
  <si>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</si>
  <si>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</si>
  <si>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</si>
  <si>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</si>
  <si>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</si>
  <si>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</si>
  <si>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</si>
  <si>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</si>
  <si>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</si>
  <si>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</si>
  <si>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</si>
  <si>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</si>
  <si>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</si>
  <si>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</si>
  <si>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</si>
  <si>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</si>
  <si>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</si>
  <si>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</si>
  <si>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</si>
  <si>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</si>
  <si>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</si>
  <si>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</si>
  <si>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</si>
  <si>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</si>
  <si>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</si>
  <si>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</si>
  <si>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</si>
  <si>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</si>
  <si>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</si>
  <si>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</si>
  <si>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</si>
  <si>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</si>
  <si>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</si>
  <si>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</si>
  <si>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</si>
  <si>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</si>
  <si>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</si>
  <si>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</si>
  <si>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</si>
  <si>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</si>
  <si>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</si>
  <si>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</si>
  <si>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</si>
  <si>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</si>
  <si>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</si>
  <si>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</si>
  <si>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</si>
  <si>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</si>
  <si>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</si>
  <si>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</si>
  <si>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</si>
  <si>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</si>
  <si>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</si>
  <si>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</si>
  <si>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</si>
  <si>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</si>
  <si>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</si>
  <si>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</si>
  <si>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</si>
  <si>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</si>
  <si>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</si>
  <si>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</si>
  <si>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</si>
  <si>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</si>
  <si>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</si>
  <si>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</si>
  <si>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</si>
  <si>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</si>
  <si>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</si>
  <si>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</si>
  <si>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</si>
  <si>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</si>
  <si>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</si>
  <si>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</si>
  <si>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</si>
  <si>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</si>
  <si>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</si>
  <si>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</si>
  <si>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</si>
  <si>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</si>
  <si>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</si>
  <si>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</si>
  <si>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</si>
  <si>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</si>
  <si>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</si>
  <si>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</si>
  <si>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</si>
  <si>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</si>
  <si>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</si>
  <si>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</si>
  <si>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</si>
  <si>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</si>
  <si>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</si>
  <si>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</si>
  <si>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</si>
  <si>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</si>
  <si>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</si>
  <si>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</si>
  <si>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</si>
  <si>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</si>
  <si>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</si>
  <si>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</si>
  <si>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</si>
  <si>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</si>
  <si>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</si>
  <si>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</si>
  <si>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</si>
  <si>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</si>
  <si>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</si>
  <si>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</si>
  <si>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</si>
  <si>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</si>
  <si>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</si>
  <si>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</si>
  <si>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</si>
  <si>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</si>
  <si>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</si>
  <si>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</si>
  <si>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</si>
  <si>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</si>
  <si>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</si>
  <si>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</si>
  <si>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</si>
  <si>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</si>
  <si>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</si>
  <si>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</si>
  <si>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</si>
  <si>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</si>
  <si>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</si>
  <si>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</si>
  <si>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</si>
  <si>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</si>
  <si>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</si>
  <si>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</si>
  <si>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</si>
  <si>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</si>
  <si>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</si>
  <si>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</si>
  <si>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</si>
  <si>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</si>
  <si>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</si>
  <si>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</si>
  <si>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</si>
  <si>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</si>
  <si>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</si>
  <si>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</si>
  <si>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</si>
  <si>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</si>
  <si>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</si>
  <si>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</si>
  <si>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</si>
  <si>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</si>
  <si>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</si>
  <si>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</si>
  <si>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</si>
  <si>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</si>
  <si>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</si>
  <si>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</si>
  <si>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</si>
  <si>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</si>
  <si>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</si>
  <si>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</si>
  <si>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</si>
  <si>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</si>
  <si>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</si>
  <si>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</si>
  <si>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</si>
  <si>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</si>
  <si>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</si>
  <si>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</si>
  <si>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</si>
  <si>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</si>
  <si>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</si>
  <si>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</si>
  <si>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</si>
  <si>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</si>
  <si>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</si>
  <si>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</si>
  <si>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</si>
  <si>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</si>
  <si>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</si>
  <si>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</si>
  <si>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</si>
  <si>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</si>
  <si>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</si>
  <si>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</si>
  <si>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</si>
  <si>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</si>
  <si>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</si>
  <si>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</si>
  <si>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</si>
  <si>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</si>
  <si>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</si>
  <si>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</si>
  <si>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</si>
  <si>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</si>
  <si>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</si>
  <si>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</si>
  <si>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</si>
  <si>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</si>
  <si>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</si>
  <si>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</si>
  <si>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</si>
  <si>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</si>
  <si>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</si>
  <si>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</si>
  <si>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</si>
  <si>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</si>
  <si>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</si>
  <si>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</si>
  <si>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</si>
  <si>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</si>
  <si>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</si>
  <si>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</si>
  <si>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</si>
  <si>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</si>
  <si>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</si>
  <si>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</si>
  <si>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</si>
  <si>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</si>
  <si>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</si>
  <si>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</si>
  <si>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</si>
  <si>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</si>
  <si>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</si>
  <si>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</si>
  <si>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</si>
  <si>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</si>
  <si>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</si>
  <si>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</si>
  <si>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</si>
  <si>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</si>
  <si>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</si>
  <si>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</si>
  <si>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</si>
  <si>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</si>
  <si>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</si>
  <si>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</si>
  <si>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</si>
  <si>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</si>
  <si>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</si>
  <si>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</si>
  <si>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</si>
  <si>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</si>
  <si>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</si>
  <si>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</si>
  <si>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</si>
  <si>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</si>
  <si>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</si>
  <si>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</si>
  <si>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</si>
  <si>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</si>
  <si>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</si>
  <si>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</si>
  <si>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</si>
  <si>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</si>
  <si>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</si>
  <si>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</si>
  <si>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</si>
  <si>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</si>
  <si>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</si>
  <si>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</si>
  <si>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</si>
  <si>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</si>
  <si>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</si>
  <si>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</si>
  <si>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</si>
  <si>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</si>
  <si>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</si>
  <si>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</si>
  <si>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</si>
  <si>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</si>
  <si>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</si>
  <si>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</si>
  <si>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</si>
  <si>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</si>
  <si>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</si>
  <si>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</si>
  <si>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</si>
  <si>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</si>
  <si>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</si>
  <si>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</si>
  <si>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</si>
  <si>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</si>
  <si>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</si>
  <si>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</si>
  <si>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</si>
  <si>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</si>
  <si>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</si>
  <si>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</si>
  <si>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</si>
  <si>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</si>
  <si>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</si>
  <si>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</si>
  <si>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</si>
  <si>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</si>
  <si>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</si>
  <si>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</si>
  <si>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</si>
  <si>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</si>
  <si>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</si>
  <si>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</si>
  <si>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</si>
  <si>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</si>
  <si>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</si>
  <si>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</si>
  <si>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</si>
  <si>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</si>
  <si>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</si>
  <si>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</si>
  <si>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</si>
  <si>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</si>
  <si>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</si>
  <si>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</si>
  <si>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</si>
  <si>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</si>
  <si>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</si>
  <si>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</si>
  <si>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</si>
  <si>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</si>
  <si>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</si>
  <si>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</si>
  <si>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</si>
  <si>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</si>
  <si>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</si>
  <si>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</si>
  <si>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</si>
  <si>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</si>
  <si>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</si>
  <si>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</si>
  <si>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</si>
  <si>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</si>
  <si>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</si>
  <si>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</si>
  <si>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</si>
  <si>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</si>
  <si>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</si>
  <si>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</si>
  <si>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</si>
  <si>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</si>
  <si>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</si>
  <si>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</si>
  <si>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</si>
  <si>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</si>
  <si>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</si>
  <si>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</si>
  <si>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</si>
  <si>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</si>
  <si>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</si>
  <si>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</si>
  <si>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</si>
  <si>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</si>
  <si>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</si>
  <si>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</si>
  <si>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</si>
  <si>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</si>
  <si>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</si>
  <si>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</si>
  <si>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</si>
  <si>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</si>
  <si>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</si>
  <si>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</si>
  <si>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</si>
  <si>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</si>
  <si>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</si>
  <si>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</si>
  <si>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</si>
  <si>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</si>
  <si>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</si>
  <si>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</si>
  <si>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</si>
  <si>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</si>
  <si>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</si>
  <si>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</si>
  <si>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</si>
  <si>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</si>
  <si>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</si>
  <si>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</si>
  <si>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</si>
  <si>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</si>
  <si>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</si>
  <si>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</si>
  <si>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</si>
  <si>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</si>
  <si>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</si>
  <si>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</si>
  <si>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</si>
  <si>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</si>
  <si>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</si>
  <si>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</si>
  <si>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</si>
  <si>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</si>
  <si>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</si>
  <si>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</si>
  <si>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</si>
  <si>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</si>
  <si>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</si>
  <si>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</si>
  <si>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</si>
  <si>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</si>
  <si>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</si>
  <si>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</si>
  <si>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</si>
  <si>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</si>
  <si>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</si>
  <si>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</si>
  <si>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</si>
  <si>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</si>
  <si>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</si>
  <si>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</si>
  <si>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</si>
  <si>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</si>
  <si>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</si>
  <si>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</si>
  <si>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</si>
  <si>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</si>
  <si>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</si>
  <si>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</si>
  <si>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</si>
  <si>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</si>
  <si>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</si>
  <si>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</si>
  <si>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</si>
  <si>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</si>
  <si>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</si>
  <si>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</si>
  <si>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</si>
  <si>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</si>
  <si>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</si>
  <si>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</si>
  <si>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</si>
  <si>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</si>
  <si>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</si>
  <si>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</si>
  <si>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</si>
  <si>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</si>
  <si>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</si>
  <si>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</si>
  <si>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</si>
  <si>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</si>
  <si>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</si>
  <si>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</si>
  <si>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</si>
  <si>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</si>
  <si>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</si>
  <si>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</si>
  <si>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</si>
  <si>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</si>
  <si>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</si>
  <si>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</si>
  <si>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</si>
  <si>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</si>
  <si>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</si>
  <si>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</si>
  <si>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</si>
  <si>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</si>
  <si>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</si>
  <si>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</si>
  <si>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</si>
  <si>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</si>
  <si>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</si>
  <si>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</si>
  <si>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</si>
  <si>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</si>
  <si>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</si>
  <si>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</si>
  <si>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</si>
  <si>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</si>
  <si>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</si>
  <si>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</si>
  <si>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</si>
  <si>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</si>
  <si>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</si>
  <si>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</si>
  <si>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</si>
  <si>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</si>
  <si>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</si>
  <si>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</si>
  <si>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</si>
  <si>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</si>
  <si>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</si>
  <si>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</si>
  <si>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</si>
  <si>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</si>
  <si>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</si>
  <si>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</si>
  <si>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</si>
  <si>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</si>
  <si>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</si>
  <si>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</si>
  <si>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</si>
  <si>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</si>
  <si>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</si>
  <si>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</si>
  <si>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</si>
  <si>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</si>
  <si>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</si>
  <si>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</si>
  <si>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</si>
  <si>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</si>
  <si>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</si>
  <si>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</si>
  <si>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</si>
  <si>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</si>
  <si>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</si>
  <si>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</si>
  <si>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</si>
  <si>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</si>
  <si>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</si>
  <si>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</si>
  <si>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</si>
  <si>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</si>
  <si>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</si>
  <si>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</si>
  <si>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</si>
  <si>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</si>
  <si>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</si>
  <si>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</si>
  <si>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</si>
  <si>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</si>
  <si>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</si>
  <si>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</si>
  <si>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</si>
  <si>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</si>
  <si>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</si>
  <si>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</si>
  <si>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</si>
  <si>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</si>
  <si>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</si>
  <si>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</si>
  <si>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</si>
  <si>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</si>
  <si>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</si>
  <si>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</si>
  <si>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</si>
  <si>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</si>
  <si>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</si>
  <si>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</si>
  <si>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</si>
  <si>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</si>
  <si>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</si>
  <si>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</si>
  <si>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</si>
  <si>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</si>
  <si>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</si>
  <si>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</si>
  <si>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</si>
  <si>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</si>
  <si>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</si>
  <si>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</si>
  <si>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</si>
  <si>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</si>
  <si>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</si>
  <si>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</si>
  <si>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</si>
  <si>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</si>
  <si>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</si>
  <si>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</si>
  <si>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</si>
  <si>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</si>
  <si>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</si>
  <si>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</si>
  <si>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</si>
  <si>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</si>
  <si>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</si>
  <si>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</si>
  <si>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</si>
  <si>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</si>
  <si>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</si>
  <si>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</si>
  <si>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</si>
  <si>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</si>
  <si>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</si>
  <si>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</si>
  <si>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</si>
  <si>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</si>
  <si>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</si>
  <si>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</si>
  <si>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</si>
  <si>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</si>
  <si>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</si>
  <si>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</si>
  <si>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</si>
  <si>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</si>
  <si>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</si>
  <si>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</si>
  <si>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</si>
  <si>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</si>
  <si>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</si>
  <si>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</si>
  <si>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</si>
  <si>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</si>
  <si>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</si>
  <si>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</si>
  <si>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</si>
  <si>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</si>
  <si>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</si>
  <si>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</si>
  <si>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</si>
  <si>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</si>
  <si>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</si>
  <si>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</si>
  <si>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</si>
  <si>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</si>
  <si>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</si>
  <si>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</si>
  <si>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</si>
  <si>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</si>
  <si>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</si>
  <si>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</si>
  <si>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</si>
  <si>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</si>
  <si>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</si>
  <si>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</si>
  <si>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</si>
  <si>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</si>
  <si>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</si>
  <si>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</si>
  <si>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</si>
  <si>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</si>
  <si>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</si>
  <si>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</si>
  <si>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</si>
  <si>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</si>
  <si>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</si>
  <si>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</si>
  <si>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</si>
  <si>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</si>
  <si>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</si>
  <si>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</si>
  <si>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</si>
  <si>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</si>
  <si>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</si>
  <si>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</si>
  <si>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</si>
  <si>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</si>
  <si>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</si>
  <si>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</si>
  <si>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</si>
  <si>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</si>
  <si>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</si>
  <si>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</si>
  <si>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</si>
  <si>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</si>
  <si>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</si>
  <si>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</si>
  <si>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</si>
  <si>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</si>
  <si>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</si>
  <si>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</si>
  <si>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</si>
  <si>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</si>
  <si>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</si>
  <si>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</si>
  <si>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</si>
  <si>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</si>
  <si>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</si>
  <si>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</si>
  <si>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</si>
  <si>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</si>
  <si>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</si>
  <si>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</si>
  <si>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</si>
  <si>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</si>
  <si>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</si>
  <si>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</si>
  <si>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</si>
  <si>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</si>
  <si>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</si>
  <si>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</si>
  <si>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</si>
  <si>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</si>
  <si>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</si>
  <si>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</si>
  <si>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</si>
  <si>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</si>
  <si>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</si>
  <si>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</si>
  <si>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</si>
  <si>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</si>
  <si>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</si>
  <si>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</si>
  <si>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</si>
  <si>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</si>
  <si>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</si>
  <si>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</si>
  <si>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</si>
  <si>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</si>
  <si>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</si>
  <si>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</si>
  <si>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</si>
  <si>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</si>
  <si>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</si>
  <si>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</si>
  <si>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</si>
  <si>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</si>
  <si>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</si>
  <si>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</si>
  <si>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</si>
  <si>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</si>
  <si>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</si>
  <si>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</si>
  <si>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</si>
  <si>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</si>
  <si>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</si>
  <si>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</si>
  <si>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</si>
  <si>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</si>
  <si>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</si>
  <si>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</si>
  <si>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</si>
  <si>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</si>
  <si>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</si>
  <si>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</si>
  <si>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</si>
  <si>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</si>
  <si>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</si>
  <si>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</si>
  <si>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</si>
  <si>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</si>
  <si>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</si>
  <si>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</si>
  <si>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</si>
  <si>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</si>
  <si>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</si>
  <si>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</si>
  <si>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</si>
  <si>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</si>
  <si>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</si>
  <si>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</si>
  <si>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</si>
  <si>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</si>
  <si>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</si>
  <si>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</si>
  <si>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</si>
  <si>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</si>
  <si>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</si>
  <si>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</si>
  <si>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</si>
  <si>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</si>
  <si>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</si>
  <si>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</si>
  <si>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</si>
  <si>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</si>
  <si>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</si>
  <si>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</si>
  <si>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</si>
  <si>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</si>
  <si>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</si>
  <si>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</si>
  <si>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</si>
  <si>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</si>
  <si>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</si>
  <si>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</si>
  <si>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</si>
  <si>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</si>
  <si>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</si>
  <si>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</si>
  <si>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</si>
  <si>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</si>
  <si>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</si>
  <si>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</si>
  <si>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</si>
  <si>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</si>
  <si>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</si>
  <si>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</si>
  <si>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</si>
  <si>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</si>
  <si>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</si>
  <si>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</si>
  <si>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</si>
  <si>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</si>
  <si>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</si>
  <si>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</si>
  <si>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</si>
  <si>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</si>
  <si>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</si>
  <si>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</si>
  <si>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</si>
  <si>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</si>
  <si>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</si>
  <si>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</si>
  <si>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</si>
  <si>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</si>
  <si>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</si>
  <si>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</si>
  <si>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</si>
  <si>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</si>
  <si>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</si>
  <si>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</si>
  <si>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</si>
  <si>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</si>
  <si>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</si>
  <si>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</si>
  <si>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</si>
  <si>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</si>
  <si>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</si>
  <si>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</si>
  <si>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</si>
  <si>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</si>
  <si>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</si>
  <si>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</si>
  <si>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</si>
  <si>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</si>
  <si>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</si>
  <si>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</si>
  <si>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</si>
  <si>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</si>
  <si>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</si>
  <si>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</si>
  <si>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</si>
  <si>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</si>
  <si>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</si>
  <si>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</si>
  <si>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</si>
  <si>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</si>
  <si>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</si>
  <si>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</si>
  <si>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</si>
  <si>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</si>
  <si>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</si>
  <si>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</si>
  <si>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</si>
  <si>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</si>
  <si>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</si>
  <si>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</si>
  <si>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</si>
  <si>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</si>
  <si>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</si>
  <si>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</si>
  <si>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</si>
  <si>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</si>
  <si>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</si>
  <si>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</si>
  <si>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</si>
  <si>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</si>
  <si>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</si>
  <si>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</si>
  <si>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</si>
  <si>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</si>
  <si>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</si>
  <si>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</si>
  <si>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</si>
  <si>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</si>
  <si>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</si>
  <si>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</si>
  <si>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</si>
  <si>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</si>
  <si>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</si>
  <si>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</si>
  <si>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</si>
  <si>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</si>
  <si>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</si>
  <si>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</si>
  <si>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</si>
  <si>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</si>
  <si>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</si>
  <si>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</si>
  <si>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</si>
  <si>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</si>
  <si>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</si>
  <si>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</si>
  <si>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</si>
  <si>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</si>
  <si>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</si>
  <si>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</si>
  <si>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</si>
  <si>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</si>
  <si>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</si>
  <si>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</si>
  <si>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</si>
  <si>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</si>
  <si>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</si>
  <si>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</si>
  <si>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</si>
  <si>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</si>
  <si>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</si>
  <si>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</si>
  <si>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</si>
  <si>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</si>
  <si>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</si>
  <si>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</si>
  <si>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</si>
  <si>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</si>
  <si>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</si>
  <si>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</si>
  <si>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</si>
  <si>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</si>
  <si>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</si>
  <si>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</si>
  <si>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</si>
  <si>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</si>
  <si>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</si>
  <si>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</si>
  <si>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</si>
  <si>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</si>
  <si>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</si>
  <si>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</si>
  <si>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</si>
  <si>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</si>
  <si>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</si>
  <si>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</si>
  <si>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</si>
  <si>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</si>
  <si>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</si>
  <si>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</si>
  <si>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</si>
  <si>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</si>
  <si>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</si>
  <si>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</si>
  <si>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</si>
  <si>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</si>
  <si>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</si>
  <si>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</si>
  <si>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</si>
  <si>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</si>
  <si>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</si>
  <si>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</si>
  <si>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</si>
  <si>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</si>
  <si>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</si>
  <si>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</si>
  <si>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</si>
  <si>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</si>
  <si>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</si>
  <si>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</si>
  <si>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</si>
  <si>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</si>
  <si>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</si>
  <si>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</si>
  <si>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</si>
  <si>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</si>
  <si>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</si>
  <si>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</si>
  <si>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</si>
  <si>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</si>
  <si>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</si>
  <si>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</si>
  <si>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</si>
  <si>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</si>
  <si>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</si>
  <si>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</si>
  <si>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</si>
  <si>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</si>
  <si>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</si>
  <si>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</si>
  <si>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</si>
  <si>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</si>
  <si>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</si>
  <si>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</si>
  <si>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</si>
  <si>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</si>
  <si>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</si>
  <si>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</si>
  <si>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</si>
  <si>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</si>
  <si>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</si>
  <si>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</si>
  <si>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</si>
  <si>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</si>
  <si>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</si>
  <si>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</si>
  <si>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</si>
  <si>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</si>
  <si>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</si>
  <si>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</si>
  <si>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</si>
  <si>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</si>
  <si>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</si>
  <si>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</si>
  <si>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</si>
  <si>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</si>
  <si>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</si>
  <si>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</si>
  <si>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</si>
  <si>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</si>
  <si>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</si>
  <si>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</si>
  <si>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</si>
  <si>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</si>
  <si>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</si>
  <si>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</si>
  <si>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</si>
  <si>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</si>
  <si>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</si>
  <si>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</si>
  <si>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</si>
  <si>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</si>
  <si>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</si>
  <si>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</si>
  <si>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</si>
  <si>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</si>
  <si>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</si>
  <si>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</si>
  <si>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</si>
  <si>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</si>
  <si>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</si>
  <si>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</si>
  <si>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</si>
  <si>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</si>
  <si>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</si>
  <si>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</si>
  <si>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</si>
  <si>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</si>
  <si>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</si>
  <si>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</si>
  <si>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</si>
  <si>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</si>
  <si>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</si>
  <si>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</si>
  <si>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</si>
  <si>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</si>
  <si>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</si>
  <si>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</si>
  <si>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</si>
  <si>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</si>
  <si>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</si>
  <si>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</si>
  <si>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</si>
  <si>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</si>
  <si>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</si>
  <si>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</si>
  <si>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</si>
  <si>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</si>
  <si>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</si>
  <si>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</si>
  <si>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</si>
  <si>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</si>
  <si>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</si>
  <si>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</si>
  <si>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</si>
  <si>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</si>
  <si>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</si>
  <si>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</si>
  <si>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</si>
  <si>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</si>
  <si>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</si>
  <si>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</si>
  <si>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</si>
  <si>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</si>
  <si>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</si>
  <si>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</si>
  <si>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</si>
  <si>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</si>
  <si>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</si>
  <si>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</si>
  <si>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</si>
  <si>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</si>
  <si>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</si>
  <si>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</si>
  <si>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</si>
  <si>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</si>
  <si>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</si>
  <si>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</si>
  <si>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</si>
  <si>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</si>
  <si>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</si>
  <si>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</si>
  <si>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</si>
  <si>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</si>
  <si>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</si>
  <si>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</si>
  <si>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</si>
  <si>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</si>
  <si>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</si>
  <si>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</si>
  <si>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</si>
  <si>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</si>
  <si>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</si>
  <si>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</si>
  <si>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</si>
  <si>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</si>
  <si>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</si>
  <si>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</si>
  <si>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</si>
  <si>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</si>
  <si>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</si>
  <si>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</si>
  <si>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</si>
  <si>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</si>
  <si>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</si>
  <si>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</si>
  <si>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</si>
  <si>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</si>
  <si>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</si>
  <si>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</si>
  <si>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</si>
  <si>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</si>
  <si>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</si>
  <si>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</si>
  <si>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</si>
  <si>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</si>
  <si>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</si>
  <si>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</si>
  <si>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</si>
  <si>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</si>
  <si>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</si>
  <si>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</si>
  <si>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</si>
  <si>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</si>
  <si>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</si>
  <si>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</si>
  <si>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</si>
  <si>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</si>
  <si>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</si>
  <si>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</si>
  <si>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</si>
  <si>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</si>
  <si>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</si>
  <si>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</si>
  <si>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</si>
  <si>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</si>
  <si>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</si>
  <si>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</si>
  <si>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</si>
  <si>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</si>
  <si>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</si>
  <si>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</si>
  <si>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</si>
  <si>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</si>
  <si>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</si>
  <si>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</si>
  <si>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</si>
  <si>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</si>
  <si>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</si>
  <si>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</si>
  <si>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</si>
  <si>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</si>
  <si>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</si>
  <si>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</si>
  <si>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</si>
  <si>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</si>
  <si>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</si>
  <si>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</si>
  <si>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</si>
  <si>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</si>
  <si>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</si>
  <si>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</si>
  <si>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</si>
  <si>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</si>
  <si>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</si>
  <si>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</si>
  <si>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</si>
  <si>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</si>
  <si>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</si>
  <si>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</si>
  <si>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</si>
  <si>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</si>
  <si>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</si>
  <si>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</si>
  <si>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</si>
  <si>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</si>
  <si>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</si>
  <si>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</si>
  <si>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</si>
  <si>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</si>
  <si>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</si>
  <si>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</si>
  <si>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</si>
  <si>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</si>
  <si>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</si>
  <si>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</si>
  <si>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</si>
  <si>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</si>
  <si>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</si>
  <si>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</si>
  <si>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</si>
  <si>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</si>
  <si>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</si>
  <si>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</si>
  <si>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</si>
  <si>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</si>
  <si>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</si>
  <si>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</si>
  <si>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</si>
  <si>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</si>
  <si>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</si>
  <si>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</si>
  <si>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</si>
  <si>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</si>
  <si>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</si>
  <si>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</si>
  <si>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</si>
  <si>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</si>
  <si>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</si>
  <si>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</si>
  <si>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</si>
  <si>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</si>
  <si>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</si>
  <si>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</si>
  <si>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</si>
  <si>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</si>
  <si>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</si>
  <si>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</si>
  <si>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</si>
  <si>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</si>
  <si>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</si>
  <si>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</si>
  <si>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</si>
  <si>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</si>
  <si>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</si>
  <si>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</si>
  <si>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</si>
  <si>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</si>
  <si>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</si>
  <si>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</si>
  <si>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</si>
  <si>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</si>
  <si>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</si>
  <si>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</si>
  <si>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</si>
  <si>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</si>
  <si>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</si>
  <si>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</si>
  <si>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</si>
  <si>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</si>
  <si>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</si>
  <si>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</si>
  <si>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</si>
  <si>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</si>
  <si>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</si>
  <si>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</si>
  <si>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</si>
  <si>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</si>
  <si>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</si>
  <si>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</si>
  <si>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</si>
  <si>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</si>
  <si>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</si>
  <si>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</si>
  <si>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</si>
  <si>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</si>
  <si>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</si>
  <si>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</si>
  <si>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</si>
  <si>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</si>
  <si>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</si>
  <si>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</si>
  <si>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</si>
  <si>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</si>
  <si>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</si>
  <si>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</si>
  <si>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</si>
  <si>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</si>
  <si>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</si>
  <si>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</si>
  <si>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</si>
  <si>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</si>
  <si>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</si>
  <si>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</si>
  <si>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</si>
  <si>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</si>
  <si>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</si>
  <si>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</si>
  <si>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</si>
  <si>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</si>
  <si>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</si>
  <si>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</si>
  <si>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</si>
  <si>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</si>
  <si>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</si>
  <si>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</si>
  <si>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</si>
  <si>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</si>
  <si>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</si>
  <si>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</si>
  <si>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</si>
  <si>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</si>
  <si>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</si>
  <si>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</si>
  <si>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</si>
  <si>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</si>
  <si>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</si>
  <si>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</si>
  <si>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</si>
  <si>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</si>
  <si>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</si>
  <si>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</si>
  <si>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</si>
  <si>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</si>
  <si>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</si>
  <si>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</si>
  <si>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</si>
  <si>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</si>
  <si>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</si>
  <si>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</si>
  <si>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</si>
  <si>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</si>
  <si>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</si>
  <si>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</si>
  <si>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</si>
  <si>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</si>
  <si>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</si>
  <si>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</si>
  <si>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</si>
  <si>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</si>
  <si>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</si>
  <si>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</si>
  <si>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</si>
  <si>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</si>
  <si>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</si>
  <si>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</si>
  <si>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</si>
  <si>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</si>
  <si>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</si>
  <si>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</si>
  <si>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</si>
  <si>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</si>
  <si>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</si>
  <si>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</si>
  <si>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</si>
  <si>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</si>
  <si>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</si>
  <si>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</si>
  <si>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</si>
  <si>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</si>
  <si>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</si>
  <si>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</si>
  <si>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</si>
  <si>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</si>
  <si>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</si>
  <si>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</si>
  <si>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</si>
  <si>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</si>
  <si>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</si>
  <si>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</si>
  <si>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</si>
  <si>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</si>
  <si>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</si>
  <si>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</si>
  <si>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</si>
  <si>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</si>
  <si>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</si>
  <si>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</si>
  <si>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</si>
  <si>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</si>
  <si>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</si>
  <si>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</si>
  <si>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</si>
  <si>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</si>
  <si>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</si>
  <si>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</si>
  <si>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</si>
  <si>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</si>
  <si>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</si>
  <si>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</si>
  <si>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</si>
  <si>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</si>
  <si>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</si>
  <si>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</si>
  <si>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</si>
  <si>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</si>
  <si>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</si>
  <si>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</si>
  <si>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</si>
  <si>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</si>
  <si>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</si>
  <si>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</si>
  <si>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</si>
  <si>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</si>
  <si>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</si>
  <si>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</si>
  <si>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</si>
  <si>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</si>
  <si>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</si>
  <si>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</si>
  <si>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</si>
  <si>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</si>
  <si>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</si>
  <si>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</si>
  <si>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</si>
  <si>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</si>
  <si>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</si>
  <si>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</si>
  <si>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</si>
  <si>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</si>
  <si>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</si>
  <si>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</si>
  <si>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</si>
  <si>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</si>
  <si>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</si>
  <si>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</si>
  <si>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</si>
  <si>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</si>
  <si>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</si>
  <si>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</si>
  <si>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</si>
  <si>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</si>
  <si>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</si>
  <si>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</si>
  <si>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</si>
  <si>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</si>
  <si>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</si>
  <si>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</si>
  <si>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</si>
  <si>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</si>
  <si>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</si>
  <si>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</si>
  <si>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</si>
  <si>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</si>
  <si>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</si>
  <si>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</si>
  <si>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</si>
  <si>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</si>
  <si>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</si>
  <si>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</si>
  <si>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</si>
  <si>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</si>
  <si>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</si>
  <si>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</si>
  <si>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</si>
  <si>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</si>
  <si>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</si>
  <si>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</si>
  <si>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</si>
  <si>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</si>
  <si>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</si>
  <si>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</si>
  <si>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</si>
  <si>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</si>
  <si>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</si>
  <si>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</si>
  <si>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</si>
  <si>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</si>
  <si>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</si>
  <si>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</si>
  <si>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</si>
  <si>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</si>
  <si>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</si>
  <si>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</si>
  <si>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</si>
  <si>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</si>
  <si>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</si>
  <si>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</si>
  <si>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</si>
  <si>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</si>
  <si>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</si>
  <si>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</si>
  <si>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</si>
  <si>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</si>
  <si>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</si>
  <si>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</si>
  <si>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</si>
  <si>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</si>
  <si>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</si>
  <si>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</si>
  <si>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</si>
  <si>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</si>
  <si>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</si>
  <si>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</si>
  <si>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</si>
  <si>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</si>
  <si>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</si>
  <si>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</si>
  <si>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</si>
  <si>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</si>
  <si>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</si>
  <si>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</si>
  <si>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</si>
  <si>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</si>
  <si>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</si>
  <si>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</si>
  <si>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</si>
  <si>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</si>
  <si>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</si>
  <si>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</si>
  <si>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</si>
  <si>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</si>
  <si>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</si>
  <si>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</si>
  <si>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</si>
  <si>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</si>
  <si>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</si>
  <si>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</si>
  <si>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</si>
  <si>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</si>
  <si>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</si>
  <si>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</si>
  <si>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</si>
  <si>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</si>
  <si>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</si>
  <si>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</si>
  <si>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</si>
  <si>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</si>
  <si>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</si>
  <si>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</si>
  <si>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</si>
  <si>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</si>
  <si>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</si>
  <si>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</si>
  <si>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</si>
  <si>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</si>
  <si>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</si>
  <si>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</si>
  <si>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</si>
  <si>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</si>
  <si>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</si>
  <si>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</si>
  <si>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</si>
  <si>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</si>
  <si>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</si>
  <si>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</si>
  <si>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</si>
  <si>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</si>
  <si>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</si>
  <si>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</si>
  <si>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</si>
  <si>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</si>
  <si>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</si>
  <si>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</si>
  <si>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</si>
  <si>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</si>
  <si>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</si>
  <si>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</si>
  <si>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</si>
  <si>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</si>
  <si>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</si>
  <si>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</si>
  <si>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</si>
  <si>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</si>
  <si>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</si>
  <si>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</si>
  <si>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</si>
  <si>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</si>
  <si>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</si>
  <si>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</si>
  <si>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</si>
  <si>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</si>
  <si>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</si>
  <si>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</si>
  <si>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</si>
  <si>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</si>
  <si>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</si>
  <si>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</si>
  <si>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</si>
  <si>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</si>
  <si>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</si>
  <si>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</si>
  <si>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</si>
  <si>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</si>
  <si>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</si>
  <si>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</si>
  <si>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</si>
  <si>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</si>
  <si>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</si>
  <si>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</si>
  <si>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</si>
  <si>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</si>
  <si>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</si>
  <si>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</si>
  <si>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</si>
  <si>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</si>
  <si>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</si>
  <si>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</si>
  <si>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</si>
  <si>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</si>
  <si>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</si>
  <si>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</si>
  <si>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</si>
  <si>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</si>
  <si>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</si>
  <si>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</si>
  <si>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</si>
  <si>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</si>
  <si>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</si>
  <si>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</si>
  <si>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</si>
  <si>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</si>
  <si>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</si>
  <si>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</si>
  <si>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</si>
  <si>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</si>
  <si>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</si>
  <si>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</si>
  <si>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</si>
  <si>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</si>
  <si>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</si>
  <si>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</si>
  <si>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</si>
  <si>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</si>
  <si>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</si>
  <si>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</si>
  <si>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</si>
  <si>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</si>
  <si>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</si>
  <si>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</si>
  <si>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</si>
  <si>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</si>
  <si>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</si>
  <si>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</si>
  <si>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</si>
  <si>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</si>
  <si>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</si>
  <si>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</si>
  <si>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</si>
  <si>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</si>
  <si>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</si>
  <si>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</si>
  <si>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</si>
  <si>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</si>
  <si>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</si>
  <si>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</si>
  <si>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</si>
  <si>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</si>
  <si>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</si>
  <si>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</si>
  <si>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</si>
  <si>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</si>
  <si>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</si>
  <si>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</si>
  <si>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</si>
  <si>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</si>
  <si>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</si>
  <si>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</si>
  <si>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</si>
  <si>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</si>
  <si>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</si>
  <si>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</si>
  <si>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</si>
  <si>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</si>
  <si>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</si>
  <si>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</si>
  <si>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</si>
  <si>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</si>
  <si>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</si>
  <si>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</si>
  <si>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</si>
  <si>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</si>
  <si>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</si>
  <si>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</si>
  <si>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</si>
  <si>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</si>
  <si>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</si>
  <si>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</si>
  <si>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</si>
  <si>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</si>
  <si>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</si>
  <si>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</si>
  <si>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</si>
  <si>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</si>
  <si>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</si>
  <si>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</si>
  <si>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</si>
  <si>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</si>
  <si>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</si>
  <si>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</si>
  <si>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</si>
  <si>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</si>
  <si>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</si>
  <si>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</si>
  <si>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</si>
  <si>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</si>
  <si>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</si>
  <si>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</si>
  <si>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</si>
  <si>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</si>
  <si>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</si>
  <si>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</si>
  <si>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</si>
  <si>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</si>
  <si>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</si>
  <si>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</si>
  <si>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</si>
  <si>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</si>
  <si>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</si>
  <si>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</si>
  <si>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</si>
  <si>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</si>
  <si>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</si>
  <si>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</si>
  <si>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</si>
  <si>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</si>
  <si>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</si>
  <si>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</si>
  <si>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</si>
  <si>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</si>
  <si>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</si>
  <si>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</si>
  <si>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</si>
  <si>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</si>
  <si>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</si>
  <si>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</si>
  <si>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</si>
  <si>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</si>
  <si>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</si>
  <si>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</si>
  <si>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</si>
  <si>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</si>
  <si>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</si>
  <si>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</si>
  <si>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</si>
  <si>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</si>
  <si>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</si>
  <si>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</si>
  <si>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</si>
  <si>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</si>
  <si>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</si>
  <si>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</si>
  <si>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</si>
  <si>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</si>
  <si>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</si>
  <si>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</si>
  <si>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</si>
  <si>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</si>
  <si>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</si>
  <si>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</si>
  <si>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</si>
  <si>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</si>
  <si>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</si>
  <si>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</si>
  <si>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</si>
  <si>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</si>
  <si>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</si>
  <si>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</si>
  <si>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</si>
  <si>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</si>
  <si>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</si>
  <si>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</si>
  <si>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</si>
  <si>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</si>
  <si>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</si>
  <si>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</si>
  <si>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</si>
  <si>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</si>
  <si>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</si>
  <si>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</si>
  <si>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</si>
  <si>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</si>
  <si>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</si>
  <si>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</si>
  <si>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</si>
  <si>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</si>
  <si>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</si>
  <si>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</si>
  <si>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</si>
  <si>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</si>
  <si>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</si>
  <si>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</si>
  <si>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</si>
  <si>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</si>
  <si>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</si>
  <si>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</si>
  <si>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</si>
  <si>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</si>
  <si>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</si>
  <si>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</si>
  <si>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</si>
  <si>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</si>
  <si>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</si>
  <si>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</si>
  <si>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</si>
  <si>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</si>
  <si>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</si>
  <si>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</si>
  <si>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</si>
  <si>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</si>
  <si>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</si>
  <si>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</si>
  <si>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</si>
  <si>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</si>
  <si>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</si>
  <si>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</si>
  <si>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</si>
  <si>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</si>
  <si>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</si>
  <si>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</si>
  <si>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</si>
  <si>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</si>
  <si>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</si>
  <si>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</si>
  <si>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</si>
  <si>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</si>
  <si>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</si>
  <si>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</si>
  <si>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</si>
  <si>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</si>
  <si>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</si>
  <si>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</si>
  <si>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</si>
  <si>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</si>
  <si>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</si>
  <si>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</si>
  <si>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</si>
  <si>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</si>
  <si>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</si>
  <si>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</si>
  <si>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</si>
  <si>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</si>
  <si>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</si>
  <si>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</si>
  <si>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</si>
  <si>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</si>
  <si>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</si>
  <si>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</si>
  <si>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</si>
  <si>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</si>
  <si>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</si>
  <si>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</si>
  <si>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</si>
  <si>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</si>
  <si>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</si>
  <si>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</si>
  <si>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</si>
  <si>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</si>
  <si>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</si>
  <si>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</si>
  <si>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</si>
  <si>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</si>
  <si>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</si>
  <si>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</si>
  <si>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</si>
  <si>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</si>
  <si>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</si>
  <si>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</si>
  <si>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</si>
  <si>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</si>
  <si>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</si>
  <si>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</si>
  <si>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</si>
  <si>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</si>
  <si>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</si>
  <si>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</si>
  <si>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</si>
  <si>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</si>
  <si>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</si>
  <si>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</si>
  <si>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</si>
  <si>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</si>
  <si>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</si>
  <si>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</si>
  <si>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</si>
  <si>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</si>
  <si>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</si>
  <si>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</si>
  <si>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</si>
  <si>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</si>
  <si>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</si>
  <si>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</si>
  <si>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</si>
  <si>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</si>
  <si>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</si>
  <si>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</si>
  <si>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</si>
  <si>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</si>
  <si>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</si>
  <si>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</si>
  <si>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</si>
  <si>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</si>
  <si>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</si>
  <si>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</si>
  <si>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</si>
  <si>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</si>
  <si>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</si>
  <si>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</si>
  <si>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</si>
  <si>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</si>
  <si>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</si>
  <si>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</si>
  <si>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</si>
  <si>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</si>
  <si>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</si>
  <si>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</si>
  <si>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</si>
  <si>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</si>
  <si>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</si>
  <si>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</si>
  <si>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</si>
  <si>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</si>
  <si>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</si>
  <si>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</si>
  <si>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</si>
  <si>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</si>
  <si>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</si>
  <si>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</si>
  <si>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</si>
  <si>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</si>
  <si>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</si>
  <si>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</si>
  <si>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</si>
  <si>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</si>
  <si>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</si>
  <si>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</si>
  <si>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</si>
  <si>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</si>
  <si>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</si>
  <si>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</si>
  <si>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</si>
  <si>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</si>
  <si>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</si>
  <si>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</si>
  <si>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</si>
  <si>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</si>
  <si>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</si>
  <si>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</si>
  <si>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</si>
  <si>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</si>
  <si>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</si>
  <si>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</si>
  <si>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</si>
  <si>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</si>
  <si>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</si>
  <si>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</si>
  <si>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</si>
  <si>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</si>
  <si>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</si>
  <si>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</si>
  <si>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</si>
  <si>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</si>
  <si>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</si>
  <si>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</si>
  <si>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</si>
  <si>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</si>
  <si>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</si>
  <si>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</si>
  <si>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</si>
  <si>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</si>
  <si>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</si>
  <si>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</si>
  <si>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</si>
  <si>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</si>
  <si>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</si>
  <si>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</si>
  <si>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</si>
  <si>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</si>
  <si>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</si>
  <si>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</si>
  <si>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</si>
  <si>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</si>
  <si>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</si>
  <si>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</si>
  <si>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</si>
  <si>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</si>
  <si>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</si>
  <si>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</si>
  <si>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</si>
  <si>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</si>
  <si>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</si>
  <si>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</si>
  <si>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</si>
  <si>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</si>
  <si>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</si>
  <si>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</si>
  <si>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</si>
  <si>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</si>
  <si>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</si>
  <si>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</si>
  <si>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</si>
  <si>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</si>
  <si>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</si>
  <si>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</si>
  <si>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</si>
  <si>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</si>
  <si>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</si>
  <si>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</si>
  <si>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</si>
  <si>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</si>
  <si>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</si>
  <si>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</si>
  <si>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</si>
  <si>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</si>
  <si>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</si>
  <si>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</si>
  <si>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</si>
  <si>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</si>
  <si>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</si>
  <si>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</si>
  <si>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</si>
  <si>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</si>
  <si>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</si>
  <si>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</si>
  <si>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</si>
  <si>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</si>
  <si>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</si>
  <si>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</si>
  <si>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</si>
  <si>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</si>
  <si>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</si>
  <si>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</si>
  <si>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</si>
  <si>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</si>
  <si>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</si>
  <si>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</si>
  <si>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</si>
  <si>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</si>
  <si>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</si>
  <si>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</si>
  <si>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</si>
  <si>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</si>
  <si>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</si>
  <si>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</si>
  <si>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</si>
  <si>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</si>
  <si>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</si>
  <si>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</si>
  <si>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</si>
  <si>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</si>
  <si>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</si>
  <si>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</si>
  <si>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</si>
  <si>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</si>
  <si>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</si>
  <si>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</si>
  <si>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</si>
  <si>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</si>
  <si>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</si>
  <si>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</si>
  <si>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</si>
  <si>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</si>
  <si>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</si>
  <si>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</si>
  <si>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</si>
  <si>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</si>
  <si>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</si>
  <si>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</si>
  <si>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</si>
  <si>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</si>
  <si>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</si>
  <si>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</si>
  <si>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</si>
  <si>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</si>
  <si>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</si>
  <si>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</si>
  <si>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</si>
  <si>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</si>
  <si>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</si>
  <si>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</si>
  <si>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</si>
  <si>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</si>
  <si>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</si>
  <si>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</si>
  <si>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</si>
  <si>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</si>
  <si>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</si>
  <si>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</si>
  <si>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</si>
  <si>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</si>
  <si>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</si>
  <si>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</si>
  <si>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</si>
  <si>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</si>
  <si>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</si>
  <si>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</si>
  <si>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</si>
  <si>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</si>
  <si>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</si>
  <si>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</si>
  <si>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</si>
  <si>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</si>
  <si>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</si>
  <si>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</si>
  <si>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</si>
  <si>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</si>
  <si>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</si>
  <si>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</si>
  <si>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</si>
  <si>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</si>
  <si>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</si>
  <si>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</si>
  <si>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</si>
  <si>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</si>
  <si>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</si>
  <si>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</si>
  <si>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</si>
  <si>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</si>
  <si>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</si>
  <si>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</si>
  <si>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</si>
  <si>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</si>
  <si>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</si>
  <si>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</si>
  <si>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</si>
  <si>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</si>
  <si>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</si>
  <si>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</si>
  <si>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</si>
  <si>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</si>
  <si>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</si>
  <si>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</si>
  <si>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</si>
  <si>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</si>
  <si>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</si>
  <si>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</si>
  <si>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</si>
  <si>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</si>
  <si>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</si>
  <si>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</si>
  <si>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</si>
  <si>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</si>
  <si>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</si>
  <si>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</si>
  <si>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</si>
  <si>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</si>
  <si>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</si>
  <si>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</si>
  <si>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</si>
  <si>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</si>
  <si>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</si>
  <si>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</si>
  <si>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</si>
  <si>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</si>
  <si>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</si>
  <si>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</si>
  <si>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</si>
  <si>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</si>
  <si>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</si>
  <si>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</si>
  <si>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</si>
  <si>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</si>
  <si>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</si>
  <si>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</si>
  <si>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</si>
  <si>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</si>
  <si>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</si>
  <si>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</si>
  <si>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</si>
  <si>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</si>
  <si>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</si>
  <si>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</si>
  <si>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</si>
  <si>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</si>
  <si>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</si>
  <si>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</si>
  <si>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</si>
  <si>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</si>
  <si>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</si>
  <si>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</si>
  <si>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</si>
  <si>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</si>
  <si>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</si>
  <si>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</si>
  <si>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</si>
  <si>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</si>
  <si>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</si>
  <si>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</si>
  <si>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</si>
  <si>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</si>
  <si>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</si>
  <si>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</si>
  <si>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</si>
  <si>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</si>
  <si>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</si>
  <si>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</si>
  <si>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</si>
  <si>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</si>
  <si>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</si>
  <si>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</si>
  <si>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</si>
  <si>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</si>
  <si>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</si>
  <si>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</si>
  <si>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</si>
  <si>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</si>
  <si>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</si>
  <si>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</si>
  <si>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</si>
  <si>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</si>
  <si>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</si>
  <si>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</si>
  <si>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</si>
  <si>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</si>
  <si>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</si>
  <si>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</si>
  <si>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</si>
  <si>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</si>
  <si>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</si>
  <si>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</si>
  <si>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</si>
  <si>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</si>
  <si>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</si>
  <si>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</si>
  <si>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</si>
  <si>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</si>
  <si>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</si>
  <si>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</si>
  <si>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</si>
  <si>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</si>
  <si>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</si>
  <si>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</si>
  <si>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</si>
  <si>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</si>
  <si>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</si>
  <si>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</si>
  <si>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</si>
  <si>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</si>
  <si>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</si>
  <si>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</si>
  <si>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</si>
  <si>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</si>
  <si>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</si>
  <si>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</si>
  <si>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</si>
  <si>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</si>
  <si>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</si>
  <si>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</si>
  <si>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</si>
  <si>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</si>
  <si>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</si>
  <si>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</si>
  <si>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</si>
  <si>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</si>
  <si>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</si>
  <si>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</si>
  <si>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</si>
  <si>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</si>
  <si>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</si>
  <si>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</si>
  <si>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</si>
  <si>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</si>
  <si>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</si>
  <si>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</si>
  <si>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</si>
  <si>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</si>
  <si>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</si>
  <si>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</si>
  <si>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</si>
  <si>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</si>
  <si>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</si>
  <si>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</si>
  <si>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</si>
  <si>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</si>
  <si>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</si>
  <si>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</si>
  <si>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</si>
  <si>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</si>
  <si>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</si>
  <si>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</si>
  <si>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</si>
  <si>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</si>
  <si>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</si>
  <si>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</si>
  <si>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</si>
  <si>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</si>
  <si>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</si>
  <si>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</si>
  <si>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</si>
  <si>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</si>
  <si>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</si>
  <si>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</si>
  <si>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</si>
  <si>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</si>
  <si>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</si>
  <si>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</si>
  <si>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</si>
  <si>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</si>
  <si>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</si>
  <si>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</si>
  <si>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</si>
  <si>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</si>
  <si>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</si>
  <si>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</si>
  <si>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</si>
  <si>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</si>
  <si>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</si>
  <si>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</si>
  <si>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</si>
  <si>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</si>
  <si>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</si>
  <si>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</si>
  <si>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</si>
  <si>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</si>
  <si>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</si>
  <si>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</si>
  <si>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</si>
  <si>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</si>
  <si>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</si>
  <si>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</si>
  <si>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</si>
  <si>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</si>
  <si>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</si>
  <si>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</si>
  <si>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</si>
  <si>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</si>
  <si>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</si>
  <si>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</si>
  <si>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</si>
  <si>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</si>
  <si>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</si>
  <si>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</si>
  <si>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</si>
  <si>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</si>
  <si>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</si>
  <si>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</si>
  <si>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</si>
  <si>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</si>
  <si>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</si>
  <si>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</si>
  <si>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</si>
  <si>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</si>
  <si>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</si>
  <si>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</si>
  <si>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</si>
  <si>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</si>
  <si>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</si>
  <si>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</si>
  <si>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</si>
  <si>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</si>
  <si>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</si>
  <si>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</si>
  <si>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</si>
  <si>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</si>
  <si>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</si>
  <si>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</si>
  <si>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</si>
  <si>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</si>
  <si>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</si>
  <si>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</si>
  <si>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</si>
  <si>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</si>
  <si>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</si>
  <si>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</si>
  <si>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</si>
  <si>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</si>
  <si>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</si>
  <si>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</si>
  <si>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</si>
  <si>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</si>
  <si>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</si>
  <si>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</si>
  <si>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</si>
  <si>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</si>
  <si>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</si>
  <si>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</si>
  <si>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</si>
  <si>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</si>
  <si>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</si>
  <si>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</si>
  <si>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</si>
  <si>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</si>
  <si>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</si>
  <si>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</si>
  <si>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</si>
  <si>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</si>
  <si>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</si>
  <si>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</si>
  <si>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</si>
  <si>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</si>
  <si>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</si>
  <si>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</si>
  <si>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</si>
  <si>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</si>
  <si>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</si>
  <si>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</si>
  <si>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</si>
  <si>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</si>
  <si>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</si>
  <si>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</si>
  <si>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</si>
  <si>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</si>
  <si>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</si>
  <si>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</si>
  <si>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</si>
  <si>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</si>
  <si>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</si>
  <si>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</si>
  <si>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</si>
  <si>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</si>
  <si>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</si>
  <si>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</si>
  <si>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</si>
  <si>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</si>
  <si>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</si>
  <si>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</si>
  <si>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</si>
  <si>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</si>
  <si>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</si>
  <si>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</si>
  <si>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</si>
  <si>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</si>
  <si>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</si>
  <si>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</si>
  <si>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</si>
  <si>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</si>
  <si>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</si>
  <si>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</si>
  <si>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</si>
  <si>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</si>
  <si>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</si>
  <si>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</si>
  <si>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</si>
  <si>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</si>
  <si>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</si>
  <si>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</si>
  <si>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</si>
  <si>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</si>
  <si>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</si>
  <si>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</si>
  <si>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</si>
  <si>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</si>
  <si>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</si>
  <si>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</si>
  <si>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</si>
  <si>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</si>
  <si>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</si>
  <si>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</si>
  <si>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</si>
  <si>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</si>
  <si>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</si>
  <si>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</si>
  <si>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</si>
  <si>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</si>
  <si>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</si>
  <si>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</si>
  <si>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</si>
  <si>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</si>
  <si>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</si>
  <si>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</si>
  <si>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</si>
  <si>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</si>
  <si>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</si>
  <si>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</si>
  <si>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</si>
  <si>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</si>
  <si>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</si>
  <si>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</si>
  <si>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</si>
  <si>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</si>
  <si>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</si>
  <si>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</si>
  <si>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</si>
  <si>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</si>
  <si>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</si>
  <si>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</si>
  <si>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</si>
  <si>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</si>
  <si>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</si>
  <si>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</si>
  <si>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</si>
  <si>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</si>
  <si>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</si>
  <si>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</si>
  <si>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</si>
  <si>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</si>
  <si>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</si>
  <si>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</si>
  <si>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</si>
  <si>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</si>
  <si>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</si>
  <si>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</si>
  <si>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</si>
  <si>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</si>
  <si>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</si>
  <si>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</si>
  <si>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</si>
  <si>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</si>
  <si>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</si>
  <si>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</si>
  <si>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</si>
  <si>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</si>
  <si>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</si>
  <si>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</si>
  <si>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</si>
  <si>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</si>
  <si>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</si>
  <si>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</si>
  <si>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</si>
  <si>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</si>
  <si>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</si>
  <si>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</si>
  <si>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</si>
  <si>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</si>
  <si>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</si>
  <si>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</si>
  <si>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</si>
  <si>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</si>
  <si>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</si>
  <si>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</si>
  <si>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</si>
  <si>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</si>
  <si>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</si>
  <si>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</si>
  <si>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</si>
  <si>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</si>
  <si>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</si>
  <si>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</si>
  <si>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</si>
  <si>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</si>
  <si>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</si>
  <si>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</si>
  <si>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</si>
  <si>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</si>
  <si>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</si>
  <si>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</si>
  <si>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</si>
  <si>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</si>
  <si>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</si>
  <si>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</si>
  <si>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</si>
  <si>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</si>
  <si>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</si>
  <si>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</si>
  <si>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</si>
  <si>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</si>
  <si>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</si>
  <si>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</si>
  <si>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</si>
  <si>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</si>
  <si>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</si>
  <si>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</si>
  <si>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</si>
  <si>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</si>
  <si>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</si>
  <si>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</si>
  <si>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</si>
  <si>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</si>
  <si>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</si>
  <si>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</si>
  <si>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</si>
  <si>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</si>
  <si>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</si>
  <si>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</si>
  <si>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</si>
  <si>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</si>
  <si>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</si>
  <si>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</si>
  <si>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</si>
  <si>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</si>
  <si>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</si>
  <si>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</si>
  <si>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</si>
  <si>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</si>
  <si>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</si>
  <si>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</si>
  <si>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</si>
  <si>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</si>
  <si>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</si>
  <si>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</si>
  <si>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</si>
  <si>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</si>
  <si>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</si>
  <si>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</si>
  <si>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</si>
  <si>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</si>
  <si>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</si>
  <si>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</si>
  <si>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</si>
  <si>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</si>
  <si>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</si>
  <si>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</si>
  <si>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</si>
  <si>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</si>
  <si>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</si>
  <si>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</si>
  <si>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</si>
  <si>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</si>
  <si>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</si>
  <si>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</si>
  <si>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</si>
  <si>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</si>
  <si>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</si>
  <si>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</si>
  <si>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</si>
  <si>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</si>
  <si>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</si>
  <si>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</si>
  <si>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</si>
  <si>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</si>
  <si>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</si>
  <si>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</si>
  <si>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</si>
  <si>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</si>
  <si>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</si>
  <si>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</si>
  <si>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</si>
  <si>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</si>
  <si>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</si>
  <si>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</si>
  <si>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</si>
  <si>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</si>
  <si>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</si>
  <si>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</si>
  <si>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</si>
  <si>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</si>
  <si>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</si>
  <si>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</si>
  <si>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</si>
  <si>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</si>
  <si>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</si>
  <si>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</si>
  <si>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</si>
  <si>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</si>
  <si>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</si>
  <si>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</si>
  <si>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</si>
  <si>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</si>
  <si>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</si>
  <si>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</si>
  <si>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</si>
  <si>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</si>
  <si>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</si>
  <si>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</si>
  <si>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</si>
  <si>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</si>
  <si>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</si>
  <si>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</si>
  <si>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</si>
  <si>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</si>
  <si>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</si>
  <si>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</si>
  <si>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</si>
  <si>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</si>
  <si>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</si>
  <si>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</si>
  <si>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</si>
  <si>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</si>
  <si>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</si>
  <si>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</si>
  <si>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</si>
  <si>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</si>
  <si>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</si>
  <si>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</si>
  <si>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</si>
  <si>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</si>
  <si>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</si>
  <si>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</si>
  <si>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</si>
  <si>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</si>
  <si>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</si>
  <si>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</si>
  <si>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</si>
  <si>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</si>
  <si>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</si>
  <si>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</si>
  <si>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</si>
  <si>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</si>
  <si>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</si>
  <si>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</si>
  <si>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</si>
  <si>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</si>
  <si>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</si>
  <si>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</si>
  <si>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</si>
  <si>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</si>
  <si>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</si>
  <si>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</si>
  <si>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</si>
  <si>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</si>
  <si>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</si>
  <si>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</si>
  <si>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</si>
  <si>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</si>
  <si>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</si>
  <si>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</si>
  <si>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</si>
  <si>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</si>
  <si>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</si>
  <si>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</si>
  <si>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</si>
  <si>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</si>
  <si>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</si>
  <si>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</si>
  <si>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</si>
  <si>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</si>
  <si>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</si>
  <si>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</si>
  <si>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</si>
  <si>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</si>
  <si>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</si>
  <si>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</si>
  <si>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</si>
  <si>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</si>
  <si>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</si>
  <si>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</si>
  <si>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</si>
  <si>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</si>
  <si>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</si>
  <si>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</si>
  <si>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</si>
  <si>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</si>
  <si>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</si>
  <si>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</si>
  <si>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</si>
  <si>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</si>
  <si>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</si>
  <si>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</si>
  <si>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</si>
  <si>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</si>
  <si>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</si>
  <si>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</si>
  <si>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</si>
  <si>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</si>
  <si>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</si>
  <si>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</si>
  <si>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</si>
  <si>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</si>
  <si>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</si>
  <si>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</si>
  <si>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</si>
  <si>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</si>
  <si>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</si>
  <si>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</si>
  <si>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</si>
  <si>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</si>
  <si>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</si>
  <si>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</si>
  <si>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</si>
  <si>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</si>
  <si>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</si>
  <si>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</si>
  <si>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</si>
  <si>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</si>
  <si>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</si>
  <si>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</si>
  <si>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</si>
  <si>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</si>
  <si>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</si>
  <si>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</si>
  <si>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</si>
  <si>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</si>
  <si>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</si>
  <si>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</si>
  <si>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</si>
  <si>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</si>
  <si>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</si>
  <si>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</si>
  <si>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</si>
  <si>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</si>
  <si>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</si>
  <si>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</si>
  <si>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</si>
  <si>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</si>
  <si>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</si>
  <si>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</si>
  <si>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</si>
  <si>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</si>
  <si>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</si>
  <si>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</si>
  <si>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</si>
  <si>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</si>
  <si>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</si>
  <si>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</si>
  <si>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</si>
  <si>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</si>
  <si>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</si>
  <si>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</si>
  <si>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</si>
  <si>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</si>
  <si>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</si>
  <si>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</si>
  <si>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</si>
  <si>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</si>
  <si>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</si>
  <si>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</si>
  <si>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</si>
  <si>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</si>
  <si>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</si>
  <si>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</si>
  <si>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</si>
  <si>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</si>
  <si>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</si>
  <si>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</si>
  <si>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</si>
  <si>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</si>
  <si>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</si>
  <si>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</si>
  <si>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</si>
  <si>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</si>
  <si>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</si>
  <si>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</si>
  <si>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</si>
  <si>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</si>
  <si>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</si>
  <si>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</si>
  <si>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</si>
  <si>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</si>
  <si>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</si>
  <si>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</si>
  <si>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</si>
  <si>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</si>
  <si>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</si>
  <si>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</si>
  <si>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</si>
  <si>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</si>
  <si>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</si>
  <si>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</si>
  <si>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</si>
  <si>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</si>
  <si>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</si>
  <si>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</si>
  <si>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</si>
  <si>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</si>
  <si>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</si>
  <si>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</si>
  <si>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</si>
  <si>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</si>
  <si>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</si>
  <si>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</si>
  <si>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</si>
  <si>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</si>
  <si>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</si>
  <si>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</si>
  <si>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</si>
  <si>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</si>
  <si>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</si>
  <si>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</si>
  <si>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</si>
  <si>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</si>
  <si>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</si>
  <si>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</si>
  <si>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</si>
  <si>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</si>
  <si>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</si>
  <si>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</si>
  <si>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</si>
  <si>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</si>
  <si>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</si>
  <si>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</si>
  <si>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</si>
  <si>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</si>
  <si>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</si>
  <si>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</si>
  <si>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</si>
  <si>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</si>
  <si>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</si>
  <si>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</si>
  <si>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</si>
  <si>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</si>
  <si>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</si>
  <si>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</si>
  <si>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</si>
  <si>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</si>
  <si>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</si>
  <si>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</si>
  <si>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</si>
  <si>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</si>
  <si>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</si>
  <si>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</si>
  <si>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</si>
  <si>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</si>
  <si>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</si>
  <si>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</si>
  <si>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</si>
  <si>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</si>
  <si>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</si>
  <si>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</si>
  <si>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</si>
  <si>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</si>
  <si>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</si>
  <si>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</si>
  <si>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</si>
  <si>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</si>
  <si>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</si>
  <si>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</si>
  <si>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</si>
  <si>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</si>
  <si>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</si>
  <si>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</si>
  <si>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</si>
  <si>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</si>
  <si>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</si>
  <si>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</si>
  <si>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</si>
  <si>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</si>
  <si>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</si>
  <si>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</si>
  <si>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</si>
  <si>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</si>
  <si>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</si>
  <si>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</si>
  <si>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</si>
  <si>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</si>
  <si>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</si>
  <si>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</si>
  <si>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</si>
  <si>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</si>
  <si>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</si>
  <si>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</si>
  <si>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</si>
  <si>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</si>
  <si>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</si>
  <si>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</si>
  <si>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</si>
  <si>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</si>
  <si>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</si>
  <si>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</si>
  <si>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</si>
  <si>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</si>
  <si>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</si>
  <si>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</si>
  <si>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</si>
  <si>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</si>
  <si>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</si>
  <si>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</si>
  <si>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</si>
  <si>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</si>
  <si>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</si>
  <si>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</si>
  <si>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</si>
  <si>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</si>
  <si>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</si>
  <si>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</si>
  <si>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</si>
  <si>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</si>
  <si>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</si>
  <si>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</si>
  <si>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</si>
  <si>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</si>
  <si>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</si>
  <si>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</si>
  <si>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</si>
  <si>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</si>
  <si>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</si>
  <si>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</si>
  <si>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</si>
  <si>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</si>
  <si>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</si>
  <si>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</si>
  <si>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</si>
  <si>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</si>
  <si>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</si>
  <si>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</si>
  <si>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</si>
  <si>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</si>
  <si>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</si>
  <si>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</si>
  <si>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</si>
  <si>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</si>
  <si>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</si>
  <si>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</si>
  <si>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</si>
  <si>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</si>
  <si>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</si>
  <si>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</si>
  <si>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</si>
  <si>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</si>
  <si>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</si>
  <si>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</si>
  <si>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</si>
  <si>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</si>
  <si>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</si>
  <si>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</si>
  <si>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</si>
  <si>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</si>
  <si>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</si>
  <si>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</si>
  <si>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</si>
  <si>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</si>
  <si>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</si>
  <si>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</si>
  <si>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</si>
  <si>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</si>
  <si>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</si>
  <si>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</si>
  <si>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</si>
  <si>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</si>
  <si>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</si>
  <si>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</si>
  <si>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</si>
  <si>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</si>
  <si>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</si>
  <si>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</si>
  <si>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</si>
  <si>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</si>
  <si>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</si>
  <si>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</si>
  <si>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</si>
  <si>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</si>
  <si>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</si>
  <si>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</si>
  <si>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</si>
  <si>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</si>
  <si>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</si>
  <si>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</si>
  <si>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</si>
  <si>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</si>
  <si>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</si>
  <si>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</si>
  <si>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</si>
  <si>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</si>
  <si>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</si>
  <si>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</si>
  <si>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</si>
  <si>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</si>
  <si>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</si>
  <si>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</si>
  <si>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</si>
  <si>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</si>
  <si>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</si>
  <si>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</si>
  <si>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</si>
  <si>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</si>
  <si>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</si>
  <si>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</si>
  <si>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</si>
  <si>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</si>
  <si>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</si>
  <si>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</si>
  <si>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</si>
  <si>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</si>
  <si>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</si>
  <si>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</si>
  <si>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</si>
  <si>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</si>
  <si>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</si>
  <si>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</si>
  <si>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</si>
  <si>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</si>
  <si>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</si>
  <si>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</si>
  <si>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</si>
  <si>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</si>
  <si>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</si>
  <si>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</si>
  <si>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</si>
  <si>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</si>
  <si>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</si>
  <si>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</si>
  <si>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</si>
  <si>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</si>
  <si>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</si>
  <si>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</si>
  <si>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</si>
  <si>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</si>
  <si>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</si>
  <si>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</si>
  <si>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</si>
  <si>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</si>
  <si>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</si>
  <si>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</si>
  <si>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</si>
  <si>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</si>
  <si>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</si>
  <si>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</si>
  <si>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</si>
  <si>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</si>
  <si>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</si>
  <si>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</si>
  <si>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</si>
  <si>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</si>
  <si>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</si>
  <si>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</si>
  <si>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</si>
  <si>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</si>
  <si>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</si>
  <si>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</si>
  <si>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</si>
  <si>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</si>
  <si>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</si>
  <si>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</si>
  <si>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</si>
  <si>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</si>
  <si>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</si>
  <si>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</si>
  <si>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</si>
  <si>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</si>
  <si>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</si>
  <si>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</si>
  <si>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</si>
  <si>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</si>
  <si>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</si>
  <si>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</si>
  <si>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</si>
  <si>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</si>
  <si>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</si>
  <si>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</si>
  <si>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</si>
  <si>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</si>
  <si>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</si>
  <si>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</si>
  <si>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</si>
  <si>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</si>
  <si>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</si>
  <si>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</si>
  <si>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</si>
  <si>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</si>
  <si>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</si>
  <si>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</si>
  <si>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</si>
  <si>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</si>
  <si>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</si>
  <si>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</si>
  <si>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</si>
  <si>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</si>
  <si>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</si>
  <si>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</si>
  <si>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</si>
  <si>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</si>
  <si>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</si>
  <si>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</si>
  <si>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</si>
  <si>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</si>
  <si>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</si>
  <si>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</si>
  <si>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</si>
  <si>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</si>
  <si>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</si>
  <si>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</si>
  <si>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</si>
  <si>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</si>
  <si>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</si>
  <si>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</si>
  <si>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</si>
  <si>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</si>
  <si>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</si>
  <si>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</si>
  <si>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</si>
  <si>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</si>
  <si>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</si>
  <si>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</si>
  <si>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</si>
  <si>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</si>
  <si>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</si>
  <si>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</si>
  <si>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</si>
  <si>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</si>
  <si>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</si>
  <si>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</si>
  <si>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</si>
  <si>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</si>
  <si>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</si>
  <si>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</si>
  <si>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</si>
  <si>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</si>
  <si>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</si>
  <si>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</si>
  <si>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</si>
  <si>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</si>
  <si>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</si>
  <si>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</si>
  <si>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</si>
  <si>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</si>
  <si>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</si>
  <si>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</si>
  <si>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</si>
  <si>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</si>
  <si>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</si>
  <si>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</si>
  <si>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</si>
  <si>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</si>
  <si>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</si>
  <si>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</si>
  <si>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</si>
  <si>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</si>
  <si>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</si>
  <si>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</si>
  <si>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</si>
  <si>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</si>
  <si>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</si>
  <si>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</si>
  <si>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</si>
  <si>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</si>
  <si>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</si>
  <si>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</si>
  <si>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</si>
  <si>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</si>
  <si>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</si>
  <si>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</si>
  <si>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</si>
  <si>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</si>
  <si>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</si>
  <si>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</si>
  <si>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</si>
  <si>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</si>
  <si>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</si>
  <si>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</si>
  <si>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</si>
  <si>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</si>
  <si>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</si>
  <si>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</si>
  <si>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</si>
  <si>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</si>
  <si>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</si>
  <si>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</si>
  <si>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</si>
  <si>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</si>
  <si>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</si>
  <si>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</si>
  <si>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</si>
  <si>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</si>
  <si>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</si>
  <si>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</si>
  <si>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</si>
  <si>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</si>
  <si>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</si>
  <si>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</si>
  <si>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</si>
  <si>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</si>
  <si>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</si>
  <si>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</si>
  <si>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</si>
  <si>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</si>
  <si>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</si>
  <si>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</si>
  <si>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</si>
  <si>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</si>
  <si>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</si>
  <si>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</si>
  <si>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</si>
  <si>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</si>
  <si>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</si>
  <si>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</si>
  <si>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</si>
  <si>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</si>
  <si>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</si>
  <si>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</si>
  <si>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</si>
  <si>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</si>
  <si>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</si>
  <si>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</si>
  <si>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</si>
  <si>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</si>
  <si>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</si>
  <si>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</si>
  <si>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</si>
  <si>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</si>
  <si>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</si>
  <si>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</si>
  <si>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</si>
  <si>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</si>
  <si>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</si>
  <si>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</si>
  <si>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</si>
  <si>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</si>
  <si>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</si>
  <si>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</si>
  <si>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</si>
  <si>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</si>
  <si>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</si>
  <si>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</si>
  <si>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</si>
  <si>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</si>
  <si>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</si>
  <si>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</si>
  <si>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</si>
  <si>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</si>
  <si>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</si>
  <si>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</si>
  <si>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</si>
  <si>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</si>
  <si>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</si>
  <si>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</si>
  <si>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</si>
  <si>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</si>
  <si>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</si>
  <si>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</si>
  <si>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</si>
  <si>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</si>
  <si>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</si>
  <si>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</si>
  <si>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</si>
  <si>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</si>
  <si>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</si>
  <si>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</si>
  <si>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</si>
  <si>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</si>
  <si>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</si>
  <si>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</si>
  <si>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</si>
  <si>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</si>
  <si>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</si>
  <si>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</si>
  <si>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</si>
  <si>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</si>
  <si>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</si>
  <si>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</si>
  <si>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</si>
  <si>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</si>
  <si>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</si>
  <si>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</si>
  <si>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</si>
  <si>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</si>
  <si>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</si>
  <si>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</si>
  <si>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</si>
  <si>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</si>
  <si>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</si>
  <si>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</si>
  <si>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</si>
  <si>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</si>
  <si>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</si>
  <si>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</si>
  <si>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</si>
  <si>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</si>
  <si>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</si>
  <si>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</si>
  <si>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</si>
  <si>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</si>
  <si>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</si>
  <si>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</si>
  <si>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</si>
  <si>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</si>
  <si>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</si>
  <si>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</si>
  <si>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</si>
  <si>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</si>
  <si>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</si>
  <si>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</si>
  <si>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</si>
  <si>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</si>
  <si>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</si>
  <si>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</si>
  <si>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</si>
  <si>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</si>
  <si>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</si>
  <si>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</si>
  <si>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</si>
  <si>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</si>
  <si>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</si>
  <si>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</si>
  <si>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</si>
  <si>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</si>
  <si>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</si>
  <si>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</si>
  <si>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</si>
  <si>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</si>
  <si>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</si>
  <si>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</si>
  <si>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</si>
  <si>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</si>
  <si>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</si>
  <si>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</si>
  <si>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</si>
  <si>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</si>
  <si>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</si>
  <si>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</si>
  <si>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</si>
  <si>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</si>
  <si>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</si>
  <si>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</si>
  <si>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</si>
  <si>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</si>
  <si>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</si>
  <si>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</si>
  <si>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</si>
  <si>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</si>
  <si>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</si>
  <si>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</si>
  <si>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</si>
  <si>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</si>
  <si>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</si>
  <si>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</si>
  <si>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</si>
  <si>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</si>
  <si>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</si>
  <si>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</si>
  <si>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</si>
  <si>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</si>
  <si>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</si>
  <si>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</si>
  <si>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</si>
  <si>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</si>
  <si>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</si>
  <si>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</si>
  <si>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</si>
  <si>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</si>
  <si>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</si>
  <si>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</si>
  <si>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</si>
  <si>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</si>
  <si>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</si>
  <si>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</si>
  <si>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</si>
  <si>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</si>
  <si>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</si>
  <si>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</si>
  <si>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</si>
  <si>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</si>
  <si>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</si>
  <si>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</si>
  <si>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</si>
  <si>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</si>
  <si>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</si>
  <si>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</si>
  <si>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</si>
  <si>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</si>
  <si>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</si>
  <si>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</si>
  <si>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</si>
  <si>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</si>
  <si>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</si>
  <si>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</si>
  <si>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</si>
  <si>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</si>
  <si>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</si>
  <si>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</si>
  <si>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</si>
  <si>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</si>
  <si>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</si>
  <si>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</si>
  <si>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</si>
  <si>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</si>
  <si>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</si>
  <si>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</si>
  <si>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</si>
  <si>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</si>
  <si>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</si>
  <si>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</si>
  <si>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</si>
  <si>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</si>
  <si>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</si>
  <si>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</si>
  <si>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</si>
  <si>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</si>
  <si>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</si>
  <si>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</si>
  <si>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</si>
  <si>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</si>
  <si>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</si>
  <si>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</si>
  <si>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</si>
  <si>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</si>
  <si>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</si>
  <si>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</si>
  <si>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</si>
  <si>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</si>
  <si>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</si>
  <si>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</si>
  <si>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</si>
  <si>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</si>
  <si>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</si>
  <si>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</si>
  <si>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</si>
  <si>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</si>
  <si>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</si>
  <si>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</si>
  <si>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</si>
  <si>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</si>
  <si>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</si>
  <si>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</si>
  <si>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</si>
  <si>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</si>
  <si>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</si>
  <si>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</si>
  <si>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</si>
  <si>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</si>
  <si>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</si>
  <si>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</si>
  <si>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</si>
  <si>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</si>
  <si>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</si>
  <si>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</si>
  <si>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</si>
  <si>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</si>
  <si>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</si>
  <si>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</si>
  <si>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</si>
  <si>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</si>
  <si>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</si>
  <si>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</si>
  <si>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</si>
  <si>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</si>
  <si>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</si>
  <si>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</si>
  <si>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</si>
  <si>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</si>
  <si>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</si>
  <si>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</si>
  <si>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</si>
  <si>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</si>
  <si>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</si>
  <si>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</si>
  <si>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</si>
  <si>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</si>
  <si>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</si>
  <si>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</si>
  <si>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</si>
  <si>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</si>
  <si>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</si>
  <si>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</si>
  <si>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</si>
  <si>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</si>
  <si>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</si>
  <si>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</si>
  <si>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</si>
  <si>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</si>
  <si>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</si>
  <si>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</si>
  <si>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</si>
  <si>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</si>
  <si>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</si>
  <si>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</si>
  <si>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</si>
  <si>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</si>
  <si>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</si>
  <si>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</si>
  <si>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</si>
  <si>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</si>
  <si>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</si>
  <si>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</si>
  <si>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</si>
  <si>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</si>
  <si>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</si>
  <si>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</si>
  <si>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</si>
  <si>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</si>
  <si>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</si>
  <si>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</si>
  <si>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</si>
  <si>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</si>
  <si>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</si>
  <si>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</si>
  <si>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</si>
  <si>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</si>
  <si>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</si>
  <si>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</si>
  <si>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</si>
  <si>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</si>
  <si>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</si>
  <si>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</si>
  <si>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</si>
  <si>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</si>
  <si>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</si>
  <si>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</si>
  <si>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</si>
  <si>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</si>
  <si>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</si>
  <si>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</si>
  <si>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</si>
  <si>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</si>
  <si>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</si>
  <si>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</si>
  <si>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</si>
  <si>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</si>
  <si>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</si>
  <si>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</si>
  <si>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</si>
  <si>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</si>
  <si>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</si>
  <si>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</si>
  <si>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</si>
  <si>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</si>
  <si>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</si>
  <si>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</si>
  <si>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</si>
  <si>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</si>
  <si>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</si>
  <si>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</si>
  <si>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</si>
  <si>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</si>
  <si>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</si>
  <si>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</si>
  <si>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</si>
  <si>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</si>
  <si>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</si>
  <si>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</si>
  <si>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</si>
  <si>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</si>
  <si>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</si>
  <si>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</si>
  <si>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</si>
  <si>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</si>
  <si>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</si>
  <si>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</si>
  <si>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</si>
  <si>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</si>
  <si>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</si>
  <si>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</si>
  <si>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</si>
  <si>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</si>
  <si>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</si>
  <si>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</si>
  <si>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</si>
  <si>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</si>
  <si>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</si>
  <si>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</si>
  <si>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</si>
  <si>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</si>
  <si>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</si>
  <si>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</si>
  <si>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</si>
  <si>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</si>
  <si>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</si>
  <si>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</si>
  <si>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</si>
  <si>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</si>
  <si>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</si>
  <si>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</si>
  <si>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</si>
  <si>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</si>
  <si>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</si>
  <si>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</si>
  <si>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</si>
  <si>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</si>
  <si>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</si>
  <si>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</si>
  <si>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</si>
  <si>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</si>
  <si>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</si>
  <si>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</si>
  <si>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</si>
  <si>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</si>
  <si>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</si>
  <si>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</si>
  <si>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</si>
  <si>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</si>
  <si>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</si>
  <si>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</si>
  <si>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</si>
  <si>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</si>
  <si>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</si>
  <si>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</si>
  <si>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</si>
  <si>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</si>
  <si>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</si>
  <si>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</si>
  <si>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</si>
  <si>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</si>
  <si>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</si>
  <si>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</si>
  <si>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</si>
  <si>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</si>
  <si>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</si>
  <si>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</si>
  <si>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</si>
  <si>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</si>
  <si>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</si>
  <si>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</si>
  <si>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</si>
  <si>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</si>
  <si>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</si>
  <si>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</si>
  <si>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</si>
  <si>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</si>
  <si>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</si>
  <si>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</si>
  <si>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</si>
  <si>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</si>
  <si>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</si>
  <si>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</si>
  <si>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</si>
  <si>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</si>
  <si>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</si>
  <si>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</si>
  <si>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</si>
  <si>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</si>
  <si>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</si>
  <si>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</si>
  <si>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</si>
  <si>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</si>
  <si>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</si>
  <si>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</si>
  <si>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</si>
  <si>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</si>
  <si>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</si>
  <si>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</si>
  <si>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</si>
  <si>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</si>
  <si>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</si>
  <si>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</si>
  <si>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</si>
  <si>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</si>
  <si>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</si>
  <si>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</si>
  <si>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</si>
  <si>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</si>
  <si>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</si>
  <si>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</si>
  <si>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</si>
  <si>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</si>
  <si>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</si>
  <si>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</si>
  <si>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</si>
  <si>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</si>
  <si>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</si>
  <si>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</si>
  <si>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</si>
  <si>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</si>
  <si>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</si>
  <si>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</si>
  <si>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</si>
  <si>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</si>
  <si>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</si>
  <si>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</si>
  <si>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</si>
  <si>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</si>
  <si>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</si>
  <si>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</si>
  <si>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</si>
  <si>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</si>
  <si>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</si>
  <si>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</si>
  <si>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</si>
  <si>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</si>
  <si>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</si>
  <si>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</si>
  <si>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</si>
  <si>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</si>
  <si>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</si>
  <si>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</si>
  <si>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</si>
  <si>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</si>
  <si>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</si>
  <si>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</si>
  <si>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</si>
  <si>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</si>
  <si>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</si>
  <si>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</si>
  <si>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</si>
  <si>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</si>
  <si>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</si>
  <si>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</si>
  <si>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</si>
  <si>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</si>
  <si>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</si>
  <si>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</si>
  <si>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</si>
  <si>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</si>
  <si>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</si>
  <si>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</si>
  <si>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</si>
  <si>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</si>
  <si>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</si>
  <si>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</si>
  <si>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</si>
  <si>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</si>
  <si>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</si>
  <si>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</si>
  <si>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</si>
  <si>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</si>
  <si>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</si>
  <si>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</si>
  <si>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</si>
  <si>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</si>
  <si>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</si>
  <si>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</si>
  <si>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</si>
  <si>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</si>
  <si>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</si>
  <si>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</si>
  <si>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</si>
  <si>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</si>
  <si>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</si>
  <si>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</si>
  <si>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</si>
  <si>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</si>
  <si>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</si>
  <si>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</si>
  <si>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</si>
  <si>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</si>
  <si>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</si>
  <si>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</si>
  <si>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</si>
  <si>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</si>
  <si>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</si>
  <si>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</si>
  <si>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</si>
  <si>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</si>
  <si>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</si>
  <si>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</si>
  <si>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</si>
  <si>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</si>
  <si>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</si>
  <si>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</si>
  <si>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</si>
  <si>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</si>
  <si>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</si>
  <si>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</si>
  <si>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</si>
  <si>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</si>
  <si>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</si>
  <si>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</si>
  <si>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</si>
  <si>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</si>
  <si>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</si>
  <si>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</si>
  <si>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</si>
  <si>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</si>
  <si>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</si>
  <si>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</si>
  <si>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</si>
  <si>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</si>
  <si>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</si>
  <si>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</si>
  <si>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</si>
  <si>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</si>
  <si>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</si>
  <si>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</si>
  <si>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</si>
  <si>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</si>
  <si>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</si>
  <si>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</si>
  <si>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</si>
  <si>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</si>
  <si>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</si>
  <si>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</si>
  <si>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</si>
  <si>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</si>
  <si>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</si>
  <si>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</si>
  <si>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</si>
  <si>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</si>
  <si>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</si>
  <si>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</si>
  <si>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</si>
  <si>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</si>
  <si>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</si>
  <si>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</si>
  <si>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</si>
  <si>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</si>
  <si>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</si>
  <si>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</si>
  <si>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</si>
  <si>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</si>
  <si>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</si>
  <si>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</si>
  <si>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</si>
  <si>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</si>
  <si>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</si>
  <si>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</si>
  <si>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</si>
  <si>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</si>
  <si>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</si>
  <si>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</si>
  <si>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</si>
  <si>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</si>
  <si>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</si>
  <si>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</si>
  <si>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</si>
  <si>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</si>
  <si>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</si>
  <si>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</si>
  <si>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</si>
  <si>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</si>
  <si>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</si>
  <si>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</si>
  <si>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</si>
  <si>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</si>
  <si>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</si>
  <si>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</si>
  <si>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</si>
  <si>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</si>
  <si>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</si>
  <si>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</si>
  <si>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</si>
  <si>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</si>
  <si>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</si>
  <si>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</si>
  <si>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</si>
  <si>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</si>
  <si>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</si>
  <si>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</si>
  <si>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</si>
  <si>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</si>
  <si>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</si>
  <si>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</si>
  <si>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</si>
  <si>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</si>
  <si>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</si>
  <si>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</si>
  <si>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</si>
  <si>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</si>
  <si>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</si>
  <si>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</si>
  <si>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</si>
  <si>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</si>
  <si>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</si>
  <si>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</si>
  <si>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</si>
  <si>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</si>
  <si>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</si>
  <si>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</si>
  <si>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</si>
  <si>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</si>
  <si>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</si>
  <si>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</si>
  <si>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</si>
  <si>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</si>
  <si>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</si>
  <si>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</si>
  <si>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</si>
  <si>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</si>
  <si>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</si>
  <si>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</si>
  <si>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</si>
  <si>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</si>
  <si>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</si>
  <si>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</si>
  <si>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</si>
  <si>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</si>
  <si>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</si>
  <si>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</si>
  <si>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</si>
  <si>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</si>
  <si>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</si>
  <si>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</si>
  <si>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</si>
  <si>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</si>
  <si>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</si>
  <si>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</si>
  <si>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</si>
  <si>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</si>
  <si>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</si>
  <si>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</si>
  <si>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</si>
  <si>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</si>
  <si>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</si>
  <si>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</si>
  <si>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</si>
  <si>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</si>
  <si>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</si>
  <si>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</si>
  <si>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</si>
  <si>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</si>
  <si>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</si>
  <si>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</si>
  <si>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</si>
  <si>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</si>
  <si>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</si>
  <si>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</si>
  <si>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</si>
  <si>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</si>
  <si>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</si>
  <si>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</si>
  <si>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</si>
  <si>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</si>
  <si>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</si>
  <si>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</si>
  <si>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</si>
  <si>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</si>
  <si>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</si>
  <si>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</si>
  <si>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</si>
  <si>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</si>
  <si>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</si>
  <si>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</si>
  <si>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</si>
  <si>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</si>
  <si>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</si>
  <si>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</si>
  <si>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</si>
  <si>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</si>
  <si>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</si>
  <si>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</si>
  <si>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</si>
  <si>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</si>
  <si>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</si>
  <si>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</si>
  <si>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</si>
  <si>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</si>
  <si>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</si>
  <si>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</si>
  <si>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</si>
  <si>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</si>
  <si>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</si>
  <si>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</si>
  <si>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</si>
  <si>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</si>
  <si>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</si>
  <si>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</si>
  <si>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</si>
  <si>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</si>
  <si>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</si>
  <si>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</si>
  <si>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</si>
  <si>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</si>
  <si>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</si>
  <si>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</si>
  <si>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</si>
  <si>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</si>
  <si>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</si>
  <si>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</si>
  <si>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</si>
  <si>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</si>
  <si>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</si>
  <si>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</si>
  <si>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</si>
  <si>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</si>
  <si>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</si>
  <si>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</si>
  <si>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</si>
  <si>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</si>
  <si>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</si>
  <si>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</si>
  <si>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</si>
  <si>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</si>
  <si>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</si>
  <si>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</si>
  <si>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</si>
  <si>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</si>
  <si>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</si>
  <si>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</si>
  <si>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</si>
  <si>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</si>
  <si>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</si>
  <si>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</si>
  <si>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</si>
  <si>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</si>
  <si>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</si>
  <si>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</si>
  <si>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</si>
  <si>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</si>
  <si>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</si>
  <si>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</si>
  <si>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</si>
  <si>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</si>
  <si>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</si>
  <si>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</si>
  <si>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</si>
  <si>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</si>
  <si>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</si>
  <si>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</si>
  <si>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</si>
  <si>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</si>
  <si>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</si>
  <si>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</si>
  <si>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</si>
  <si>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</si>
  <si>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</si>
  <si>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</si>
  <si>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</si>
  <si>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</si>
  <si>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</si>
  <si>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</si>
  <si>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</si>
  <si>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</si>
  <si>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</si>
  <si>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</si>
  <si>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</si>
  <si>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</si>
  <si>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</si>
  <si>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</si>
  <si>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</si>
  <si>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</si>
  <si>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</si>
  <si>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</si>
  <si>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</si>
  <si>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</si>
  <si>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</si>
  <si>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</si>
  <si>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</si>
  <si>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</si>
  <si>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</si>
  <si>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</si>
  <si>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</si>
  <si>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</si>
  <si>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</si>
  <si>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</si>
  <si>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</si>
  <si>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</si>
  <si>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</si>
  <si>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</si>
  <si>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</si>
  <si>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</si>
  <si>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</si>
  <si>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</si>
  <si>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</si>
  <si>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</si>
  <si>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</si>
  <si>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</si>
  <si>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</si>
  <si>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</si>
  <si>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</si>
  <si>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</si>
  <si>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</si>
  <si>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</si>
  <si>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</si>
  <si>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</si>
  <si>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</si>
  <si>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</si>
  <si>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</si>
  <si>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</si>
  <si>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</si>
  <si>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</si>
  <si>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</si>
  <si>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</si>
  <si>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</si>
  <si>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</si>
  <si>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</si>
  <si>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</si>
  <si>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</si>
  <si>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</si>
  <si>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</si>
  <si>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</si>
  <si>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</si>
  <si>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</si>
  <si>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</si>
  <si>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</si>
  <si>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</si>
  <si>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</si>
  <si>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</si>
  <si>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</si>
  <si>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</si>
  <si>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</si>
  <si>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</si>
  <si>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</si>
  <si>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</si>
  <si>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</si>
  <si>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</si>
  <si>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</si>
  <si>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</si>
  <si>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</si>
  <si>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</si>
  <si>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</si>
  <si>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</si>
  <si>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</si>
  <si>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</si>
  <si>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</si>
  <si>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</si>
  <si>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</si>
  <si>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</si>
  <si>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</si>
  <si>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</si>
  <si>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</si>
  <si>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</si>
  <si>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</si>
  <si>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</si>
  <si>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</si>
  <si>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</si>
  <si>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</si>
  <si>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</si>
  <si>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</si>
  <si>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</si>
  <si>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</si>
  <si>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</si>
  <si>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</si>
  <si>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</si>
  <si>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</si>
  <si>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</si>
  <si>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</si>
  <si>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</si>
  <si>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</si>
  <si>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</si>
  <si>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</si>
  <si>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</si>
  <si>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</si>
  <si>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</si>
  <si>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</si>
  <si>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</si>
  <si>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</si>
  <si>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</si>
  <si>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</si>
  <si>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</si>
  <si>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</si>
  <si>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</si>
  <si>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</si>
  <si>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</si>
  <si>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</si>
  <si>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</si>
  <si>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</si>
  <si>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</si>
  <si>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</si>
  <si>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</si>
  <si>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</si>
  <si>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</si>
  <si>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</si>
  <si>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</si>
  <si>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</si>
  <si>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</si>
  <si>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</si>
  <si>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</si>
  <si>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</si>
  <si>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</si>
  <si>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</si>
  <si>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</si>
  <si>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</si>
  <si>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</si>
  <si>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</si>
  <si>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</si>
  <si>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</si>
  <si>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</si>
  <si>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</si>
  <si>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</si>
  <si>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</si>
  <si>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</si>
  <si>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</si>
  <si>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</si>
  <si>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</si>
  <si>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</si>
  <si>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</si>
  <si>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</si>
  <si>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</si>
  <si>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</si>
  <si>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</si>
  <si>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</si>
  <si>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</si>
  <si>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</si>
  <si>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</si>
  <si>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</si>
  <si>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</si>
  <si>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</si>
  <si>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</si>
  <si>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</si>
  <si>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</si>
  <si>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</si>
  <si>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</si>
  <si>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</si>
  <si>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</si>
  <si>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</si>
  <si>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</si>
  <si>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</si>
  <si>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</si>
  <si>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</si>
  <si>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</si>
  <si>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</si>
  <si>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</si>
  <si>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</si>
  <si>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</si>
  <si>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</si>
  <si>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</si>
  <si>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</si>
  <si>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</si>
  <si>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</si>
  <si>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</si>
  <si>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</si>
  <si>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</si>
  <si>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</si>
  <si>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</si>
  <si>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</si>
  <si>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</si>
  <si>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</si>
  <si>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</si>
  <si>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</si>
  <si>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</si>
  <si>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</si>
  <si>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</si>
  <si>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</si>
  <si>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</si>
  <si>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</si>
  <si>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</si>
  <si>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</si>
  <si>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</si>
  <si>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</si>
  <si>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</si>
  <si>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</si>
  <si>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</si>
  <si>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</si>
  <si>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</si>
  <si>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</si>
  <si>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</si>
  <si>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</si>
  <si>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</si>
  <si>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</si>
  <si>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</si>
  <si>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</si>
  <si>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</si>
  <si>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</si>
  <si>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</si>
  <si>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</si>
  <si>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</si>
  <si>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</si>
  <si>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</si>
  <si>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</si>
  <si>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</si>
  <si>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</si>
  <si>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</si>
  <si>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</si>
  <si>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</si>
  <si>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</si>
  <si>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</si>
  <si>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</si>
  <si>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</si>
  <si>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</si>
  <si>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</si>
  <si>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</si>
  <si>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</si>
  <si>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</si>
  <si>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</si>
  <si>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</si>
  <si>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</si>
  <si>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</si>
  <si>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</si>
  <si>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</si>
  <si>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</si>
  <si>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</si>
  <si>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</si>
  <si>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</si>
  <si>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</si>
  <si>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</si>
  <si>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</si>
  <si>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</si>
  <si>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</si>
  <si>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</si>
  <si>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</si>
  <si>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</si>
  <si>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</si>
  <si>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</si>
  <si>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</si>
  <si>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</si>
  <si>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</si>
  <si>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</si>
  <si>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</si>
  <si>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</si>
  <si>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</si>
  <si>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</si>
  <si>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</si>
  <si>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</si>
  <si>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</si>
  <si>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</si>
  <si>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</si>
  <si>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</si>
  <si>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</si>
  <si>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</si>
  <si>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</si>
  <si>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</si>
  <si>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</si>
  <si>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</si>
  <si>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</si>
  <si>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</si>
  <si>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</si>
  <si>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</si>
  <si>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</si>
  <si>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</si>
  <si>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</si>
  <si>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</si>
  <si>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</si>
  <si>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</si>
  <si>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</si>
  <si>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</si>
  <si>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</si>
  <si>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</si>
  <si>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</si>
  <si>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</si>
  <si>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</si>
  <si>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</si>
  <si>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</si>
  <si>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</si>
  <si>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</si>
  <si>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</si>
  <si>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</si>
  <si>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</si>
  <si>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</si>
  <si>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</si>
  <si>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</si>
  <si>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</si>
  <si>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</si>
  <si>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</si>
  <si>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</si>
  <si>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</si>
  <si>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</si>
  <si>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</si>
  <si>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</si>
  <si>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</si>
  <si>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</si>
  <si>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</si>
  <si>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</si>
  <si>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</si>
  <si>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</si>
  <si>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</si>
  <si>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</si>
  <si>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</si>
  <si>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</si>
  <si>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</si>
  <si>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</si>
  <si>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</si>
  <si>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</si>
  <si>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</si>
  <si>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</si>
  <si>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</si>
  <si>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</si>
  <si>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</si>
  <si>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</si>
  <si>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</si>
  <si>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</si>
  <si>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</si>
  <si>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</si>
  <si>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</si>
  <si>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</si>
  <si>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</si>
  <si>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</si>
  <si>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</si>
  <si>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</si>
  <si>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</si>
  <si>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</si>
  <si>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</si>
  <si>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</si>
  <si>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</si>
  <si>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</si>
  <si>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</si>
  <si>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</si>
  <si>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</si>
  <si>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</si>
  <si>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</si>
  <si>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</si>
  <si>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</si>
  <si>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</si>
  <si>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</si>
  <si>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</si>
  <si>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</si>
  <si>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</si>
  <si>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</si>
  <si>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</si>
  <si>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</si>
  <si>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</si>
  <si>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</si>
  <si>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</si>
  <si>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</si>
  <si>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</si>
  <si>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</si>
  <si>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</si>
  <si>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</si>
  <si>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</si>
  <si>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</si>
  <si>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</si>
  <si>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</si>
  <si>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</si>
  <si>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</si>
  <si>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</si>
  <si>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</si>
  <si>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</si>
  <si>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</si>
  <si>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</si>
  <si>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</si>
  <si>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</si>
  <si>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</si>
  <si>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</si>
  <si>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</si>
  <si>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</si>
  <si>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</si>
  <si>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</si>
  <si>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</si>
  <si>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</si>
  <si>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</si>
  <si>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</si>
  <si>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</si>
  <si>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</si>
  <si>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</si>
  <si>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</si>
  <si>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</si>
  <si>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</si>
  <si>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</si>
  <si>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</si>
  <si>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</si>
  <si>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</si>
  <si>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</si>
  <si>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</si>
  <si>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</si>
  <si>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</si>
  <si>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</si>
  <si>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</si>
  <si>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</si>
  <si>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</si>
  <si>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</si>
  <si>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</si>
  <si>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</si>
  <si>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</si>
  <si>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</si>
  <si>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</si>
  <si>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</si>
  <si>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</si>
  <si>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</si>
  <si>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</si>
  <si>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</si>
  <si>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</si>
  <si>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</si>
  <si>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</si>
  <si>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</si>
  <si>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</si>
  <si>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</si>
  <si>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</si>
  <si>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</si>
  <si>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</si>
  <si>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</si>
  <si>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</si>
  <si>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</si>
  <si>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</si>
  <si>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</si>
  <si>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</si>
  <si>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</si>
  <si>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</si>
  <si>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</si>
  <si>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</si>
  <si>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</si>
  <si>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</si>
  <si>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</si>
  <si>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</si>
  <si>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</si>
  <si>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</si>
  <si>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</si>
  <si>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</si>
  <si>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</si>
  <si>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</si>
  <si>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</si>
  <si>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</si>
  <si>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</si>
  <si>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</si>
  <si>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</si>
  <si>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</si>
  <si>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</si>
  <si>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</si>
  <si>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</si>
  <si>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</si>
  <si>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</si>
  <si>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</si>
  <si>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</si>
  <si>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</si>
  <si>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</si>
  <si>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</si>
  <si>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</si>
  <si>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</si>
  <si>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</si>
  <si>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</si>
  <si>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</si>
  <si>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</si>
  <si>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</si>
  <si>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</si>
  <si>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</si>
  <si>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</si>
  <si>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</si>
  <si>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</si>
  <si>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</si>
  <si>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</si>
  <si>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</si>
  <si>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</si>
  <si>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</si>
  <si>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</si>
  <si>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</si>
  <si>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</si>
  <si>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</si>
  <si>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</si>
  <si>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</si>
  <si>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</si>
  <si>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</si>
  <si>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</si>
  <si>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</si>
  <si>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</si>
  <si>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</si>
  <si>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</si>
  <si>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</si>
  <si>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</si>
  <si>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</si>
  <si>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</si>
  <si>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</si>
  <si>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</si>
  <si>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</si>
  <si>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</si>
  <si>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</si>
  <si>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</si>
  <si>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</si>
  <si>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</si>
  <si>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</si>
  <si>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</si>
  <si>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</si>
  <si>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</si>
  <si>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</si>
  <si>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</si>
  <si>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</si>
  <si>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</si>
  <si>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</si>
  <si>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</si>
  <si>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</si>
  <si>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</si>
  <si>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</si>
  <si>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</si>
  <si>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</si>
  <si>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</si>
  <si>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</si>
  <si>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</si>
  <si>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</si>
  <si>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</si>
  <si>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</si>
  <si>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</si>
  <si>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</si>
  <si>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</si>
  <si>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</si>
  <si>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</si>
  <si>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</si>
  <si>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</si>
  <si>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</si>
  <si>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</si>
  <si>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</si>
  <si>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</si>
  <si>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</si>
  <si>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</si>
  <si>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</si>
  <si>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</si>
  <si>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</si>
  <si>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</si>
  <si>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</si>
  <si>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</si>
  <si>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</si>
  <si>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</si>
  <si>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</si>
  <si>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</si>
  <si>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</si>
  <si>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</si>
  <si>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</si>
  <si>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</si>
  <si>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</si>
  <si>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</si>
  <si>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</si>
  <si>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</si>
  <si>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</si>
  <si>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</si>
  <si>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</si>
  <si>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</si>
  <si>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</si>
  <si>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</si>
  <si>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</si>
  <si>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</si>
  <si>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</si>
  <si>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</si>
  <si>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</si>
  <si>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</si>
  <si>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</si>
  <si>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</si>
  <si>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</si>
  <si>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</si>
  <si>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</si>
  <si>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</si>
  <si>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</si>
  <si>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</si>
  <si>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</si>
  <si>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</si>
  <si>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</si>
  <si>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</si>
  <si>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</si>
  <si>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</si>
  <si>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</si>
  <si>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</si>
  <si>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</si>
  <si>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</si>
  <si>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</si>
  <si>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</si>
  <si>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</si>
  <si>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</si>
  <si>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</si>
  <si>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</si>
  <si>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</si>
  <si>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</si>
  <si>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</si>
  <si>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</si>
  <si>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</si>
  <si>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</si>
  <si>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</si>
  <si>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</si>
  <si>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</si>
  <si>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</si>
  <si>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</si>
  <si>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</si>
  <si>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</si>
  <si>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</si>
  <si>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</si>
  <si>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</si>
  <si>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</si>
  <si>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</si>
  <si>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</si>
  <si>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</si>
  <si>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</si>
  <si>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</si>
  <si>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</si>
  <si>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</si>
  <si>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</si>
  <si>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</si>
  <si>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</si>
  <si>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</si>
  <si>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</si>
  <si>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</si>
  <si>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</si>
  <si>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</si>
  <si>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</si>
  <si>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</si>
  <si>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</si>
  <si>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</si>
  <si>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</si>
  <si>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</si>
  <si>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</si>
  <si>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</si>
  <si>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</si>
  <si>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</si>
  <si>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</si>
  <si>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</si>
  <si>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</si>
  <si>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</si>
  <si>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</si>
  <si>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</si>
  <si>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</si>
  <si>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</si>
  <si>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</si>
  <si>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</si>
  <si>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</si>
  <si>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</si>
  <si>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</si>
  <si>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</si>
  <si>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</si>
  <si>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</si>
  <si>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</si>
  <si>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</si>
  <si>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</si>
  <si>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</si>
  <si>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</si>
  <si>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</si>
  <si>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</si>
  <si>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</si>
  <si>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</si>
  <si>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</si>
  <si>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</si>
  <si>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</si>
  <si>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</si>
  <si>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</si>
  <si>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</si>
  <si>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</si>
  <si>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</si>
  <si>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</si>
  <si>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</si>
  <si>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</si>
  <si>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</si>
  <si>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</si>
  <si>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</si>
  <si>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</si>
  <si>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</si>
  <si>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</si>
  <si>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</si>
  <si>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</si>
  <si>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</si>
  <si>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</si>
  <si>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</si>
  <si>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</si>
  <si>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</si>
  <si>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</si>
  <si>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</si>
  <si>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</si>
  <si>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</si>
  <si>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</si>
  <si>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</si>
  <si>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</si>
  <si>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</si>
  <si>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</si>
  <si>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</si>
  <si>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</si>
  <si>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</si>
  <si>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</si>
  <si>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</si>
  <si>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</si>
  <si>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</si>
  <si>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</si>
  <si>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</si>
  <si>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</si>
  <si>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</si>
  <si>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</si>
  <si>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</si>
  <si>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</si>
  <si>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</si>
  <si>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</si>
  <si>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</si>
  <si>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</si>
  <si>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</si>
  <si>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</si>
  <si>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</si>
  <si>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</si>
  <si>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</si>
  <si>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</si>
  <si>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</si>
  <si>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</si>
  <si>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</si>
  <si>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</si>
  <si>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</si>
  <si>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</si>
  <si>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</si>
  <si>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</si>
  <si>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</si>
  <si>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</si>
  <si>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</si>
  <si>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</si>
  <si>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</si>
  <si>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</si>
  <si>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</si>
  <si>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</si>
  <si>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</si>
  <si>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</si>
  <si>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</si>
  <si>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</si>
  <si>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</si>
  <si>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</si>
  <si>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</si>
  <si>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</si>
  <si>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</si>
  <si>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</si>
  <si>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</si>
  <si>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</si>
  <si>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</si>
  <si>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</si>
  <si>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</si>
  <si>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</si>
  <si>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</si>
  <si>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</si>
  <si>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</si>
  <si>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</si>
  <si>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</si>
  <si>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</si>
  <si>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</si>
  <si>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</si>
  <si>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</si>
  <si>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</si>
  <si>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</si>
  <si>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</si>
  <si>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</si>
  <si>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</si>
  <si>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</si>
  <si>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</si>
  <si>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</si>
  <si>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</si>
  <si>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</si>
  <si>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</si>
  <si>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</si>
  <si>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</si>
  <si>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</si>
  <si>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</si>
  <si>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</si>
  <si>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</si>
  <si>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</si>
  <si>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</si>
  <si>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</si>
  <si>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</si>
  <si>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</si>
  <si>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</si>
  <si>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</si>
  <si>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</si>
  <si>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</si>
  <si>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</si>
  <si>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</si>
  <si>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</si>
  <si>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</si>
  <si>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</si>
  <si>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</si>
  <si>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</si>
  <si>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</si>
  <si>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</si>
  <si>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</si>
  <si>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</si>
  <si>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</si>
  <si>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</si>
  <si>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</si>
  <si>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</si>
  <si>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</si>
  <si>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</si>
  <si>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</si>
  <si>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</si>
  <si>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</si>
  <si>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</si>
  <si>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</si>
  <si>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</si>
  <si>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</si>
  <si>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</si>
  <si>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</si>
  <si>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</si>
  <si>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</si>
  <si>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</si>
  <si>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</si>
  <si>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</si>
  <si>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</si>
  <si>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</si>
  <si>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</si>
  <si>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</si>
  <si>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</si>
  <si>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</si>
  <si>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</si>
  <si>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</si>
  <si>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</si>
  <si>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</si>
  <si>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</si>
  <si>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</si>
  <si>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</si>
  <si>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</si>
  <si>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</si>
  <si>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</si>
  <si>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</si>
  <si>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</si>
  <si>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</si>
  <si>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</si>
  <si>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</si>
  <si>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</si>
  <si>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</si>
  <si>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</si>
  <si>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</si>
  <si>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</si>
  <si>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</si>
  <si>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</si>
  <si>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</si>
  <si>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</si>
  <si>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</si>
  <si>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</si>
  <si>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</si>
  <si>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</si>
  <si>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</si>
  <si>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</si>
  <si>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</si>
  <si>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</si>
  <si>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</si>
  <si>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</si>
  <si>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</si>
  <si>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</si>
  <si>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</si>
  <si>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</si>
  <si>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</si>
  <si>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</si>
  <si>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</si>
  <si>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</si>
  <si>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</si>
  <si>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</si>
  <si>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</si>
  <si>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</si>
  <si>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</si>
  <si>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</si>
  <si>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</si>
  <si>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</si>
  <si>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</si>
  <si>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</si>
  <si>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</si>
  <si>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</si>
  <si>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</si>
  <si>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</si>
  <si>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</si>
  <si>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</si>
  <si>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</si>
  <si>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</si>
  <si>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</si>
  <si>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</si>
  <si>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</si>
  <si>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</si>
  <si>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</si>
  <si>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</si>
  <si>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</si>
  <si>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</si>
  <si>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</si>
  <si>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</si>
  <si>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</si>
  <si>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</si>
  <si>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</si>
  <si>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</si>
  <si>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</si>
  <si>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</si>
  <si>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</si>
  <si>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</si>
  <si>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</si>
  <si>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</si>
  <si>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</si>
  <si>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</si>
  <si>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</si>
  <si>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</si>
  <si>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</si>
  <si>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</si>
  <si>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</si>
  <si>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</si>
  <si>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</si>
  <si>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</si>
  <si>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</si>
  <si>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</si>
  <si>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</si>
  <si>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</si>
  <si>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</si>
  <si>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</si>
  <si>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</si>
  <si>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</si>
  <si>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</si>
  <si>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</si>
  <si>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</si>
  <si>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</si>
  <si>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</si>
  <si>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</si>
  <si>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</si>
  <si>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</si>
  <si>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</si>
  <si>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</si>
  <si>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</si>
  <si>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</si>
  <si>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</si>
  <si>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</si>
  <si>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</si>
  <si>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</si>
  <si>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</si>
  <si>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</si>
  <si>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</si>
  <si>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</si>
  <si>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</si>
  <si>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</si>
  <si>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</si>
  <si>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</si>
  <si>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</si>
  <si>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</si>
  <si>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</si>
  <si>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</si>
  <si>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</si>
  <si>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</si>
  <si>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</si>
  <si>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</si>
  <si>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</si>
  <si>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</si>
  <si>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</si>
  <si>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</si>
  <si>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</si>
  <si>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</si>
  <si>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</si>
  <si>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</si>
  <si>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</si>
  <si>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</si>
  <si>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</si>
  <si>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</si>
  <si>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</si>
  <si>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</si>
  <si>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</si>
  <si>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</si>
  <si>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</si>
  <si>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</si>
  <si>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</si>
  <si>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</si>
  <si>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</si>
  <si>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</si>
  <si>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</si>
  <si>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</si>
  <si>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</si>
  <si>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</si>
  <si>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</si>
  <si>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</si>
  <si>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</si>
  <si>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</si>
  <si>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</si>
  <si>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</si>
  <si>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</si>
  <si>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</si>
  <si>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</si>
  <si>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</si>
  <si>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</si>
  <si>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</si>
  <si>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</si>
  <si>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</si>
  <si>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</si>
  <si>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</si>
  <si>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</si>
  <si>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</si>
  <si>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</si>
  <si>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</si>
  <si>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</si>
  <si>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</si>
  <si>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</si>
  <si>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</si>
  <si>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</si>
  <si>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</si>
  <si>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</si>
  <si>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</si>
  <si>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</si>
  <si>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</si>
  <si>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</si>
  <si>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</si>
  <si>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</si>
  <si>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</si>
  <si>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</si>
  <si>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</si>
  <si>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</si>
  <si>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</si>
  <si>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</si>
  <si>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</si>
  <si>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</si>
  <si>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</si>
  <si>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</si>
  <si>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</si>
  <si>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</si>
  <si>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</si>
  <si>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</si>
  <si>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</si>
  <si>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</si>
  <si>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</si>
  <si>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</si>
  <si>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</si>
  <si>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</si>
  <si>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</si>
  <si>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</si>
  <si>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</si>
  <si>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</si>
  <si>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</si>
  <si>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</si>
  <si>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</si>
  <si>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</si>
  <si>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</si>
  <si>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</si>
  <si>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</si>
  <si>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</si>
  <si>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</si>
  <si>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</si>
  <si>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</si>
  <si>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</si>
  <si>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</si>
  <si>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</si>
  <si>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</si>
  <si>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</si>
  <si>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</si>
  <si>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</si>
  <si>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</si>
  <si>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</si>
  <si>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</si>
  <si>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</si>
  <si>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</si>
  <si>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</si>
  <si>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</si>
  <si>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</si>
  <si>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</si>
  <si>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</si>
  <si>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</si>
  <si>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</si>
  <si>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</si>
  <si>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</si>
  <si>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</si>
  <si>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</si>
  <si>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</si>
  <si>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</si>
  <si>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</si>
  <si>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</si>
  <si>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</si>
  <si>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</si>
  <si>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</si>
  <si>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</si>
  <si>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</si>
  <si>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</si>
  <si>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</si>
  <si>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</si>
  <si>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</si>
  <si>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</si>
  <si>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</si>
  <si>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</si>
  <si>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</si>
  <si>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</si>
  <si>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</si>
  <si>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</si>
  <si>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</si>
  <si>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</si>
  <si>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</si>
  <si>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</si>
  <si>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</si>
  <si>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</si>
  <si>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</si>
  <si>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</si>
  <si>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</si>
  <si>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</si>
  <si>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</si>
  <si>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</si>
  <si>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</si>
  <si>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</si>
  <si>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</si>
  <si>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</si>
  <si>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</si>
  <si>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</si>
  <si>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</si>
  <si>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</si>
  <si>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</si>
  <si>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</si>
  <si>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</si>
  <si>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</si>
  <si>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</si>
  <si>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</si>
  <si>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</si>
  <si>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</si>
  <si>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</si>
  <si>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</si>
  <si>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</si>
  <si>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</si>
  <si>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</si>
  <si>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</si>
  <si>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</si>
  <si>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</si>
  <si>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</si>
  <si>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</si>
  <si>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</si>
  <si>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</si>
  <si>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</si>
  <si>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</si>
  <si>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</si>
  <si>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</si>
  <si>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</si>
  <si>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</si>
  <si>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</si>
  <si>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</si>
  <si>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</si>
  <si>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</si>
  <si>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</si>
  <si>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</si>
  <si>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</si>
  <si>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</si>
  <si>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</si>
  <si>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</si>
  <si>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</si>
  <si>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</si>
  <si>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</si>
  <si>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</si>
  <si>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</si>
  <si>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</si>
  <si>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</si>
  <si>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</si>
  <si>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</si>
  <si>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</si>
  <si>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</si>
  <si>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</si>
  <si>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</si>
  <si>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</si>
  <si>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</si>
  <si>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</si>
  <si>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</si>
  <si>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</si>
  <si>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</si>
  <si>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</si>
  <si>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</si>
  <si>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</si>
  <si>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</si>
  <si>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</si>
  <si>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</si>
  <si>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</si>
  <si>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</si>
  <si>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</si>
  <si>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</si>
  <si>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</si>
  <si>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</si>
  <si>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</si>
  <si>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</si>
  <si>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</si>
  <si>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</si>
  <si>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</si>
  <si>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</si>
  <si>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</si>
  <si>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</si>
  <si>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</si>
  <si>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</si>
  <si>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</si>
  <si>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</si>
  <si>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</si>
  <si>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</si>
  <si>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</si>
  <si>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</si>
  <si>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</si>
  <si>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</si>
  <si>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</si>
  <si>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</si>
  <si>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</si>
  <si>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</si>
  <si>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</si>
  <si>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</si>
  <si>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</si>
  <si>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</si>
  <si>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</si>
  <si>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</si>
  <si>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</si>
  <si>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</si>
  <si>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</si>
  <si>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</si>
  <si>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</si>
  <si>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</si>
  <si>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</si>
  <si>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</si>
  <si>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</si>
  <si>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</si>
  <si>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</si>
  <si>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</si>
  <si>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</si>
  <si>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</si>
  <si>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</si>
  <si>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</si>
  <si>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</si>
  <si>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</si>
  <si>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</si>
  <si>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</si>
  <si>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</si>
  <si>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</si>
  <si>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</si>
  <si>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</si>
  <si>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</si>
  <si>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</si>
  <si>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</si>
  <si>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</si>
  <si>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</si>
  <si>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</si>
  <si>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</si>
  <si>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</si>
  <si>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</si>
  <si>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</si>
  <si>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</si>
  <si>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</si>
  <si>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</si>
  <si>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</si>
  <si>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</si>
  <si>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</si>
  <si>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</si>
  <si>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</si>
  <si>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</si>
  <si>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</si>
  <si>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</si>
  <si>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</si>
  <si>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</si>
  <si>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</si>
  <si>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</si>
  <si>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</si>
  <si>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</si>
  <si>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</si>
  <si>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</si>
  <si>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</si>
  <si>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</si>
  <si>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</si>
  <si>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</si>
  <si>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</si>
  <si>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</si>
  <si>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</si>
  <si>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</si>
  <si>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</si>
  <si>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</si>
  <si>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</si>
  <si>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</si>
  <si>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</si>
  <si>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</si>
  <si>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</si>
  <si>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</si>
  <si>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</si>
  <si>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</si>
  <si>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</si>
  <si>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</si>
  <si>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</si>
  <si>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</si>
  <si>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</si>
  <si>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</si>
  <si>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</si>
  <si>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</si>
  <si>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</si>
  <si>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</si>
  <si>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</si>
  <si>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</si>
  <si>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</si>
  <si>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</si>
  <si>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</si>
  <si>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</si>
  <si>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</si>
  <si>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</si>
  <si>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</si>
  <si>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</si>
  <si>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</si>
  <si>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</si>
  <si>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</si>
  <si>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</si>
  <si>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</si>
  <si>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</si>
  <si>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</si>
  <si>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</si>
  <si>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</si>
  <si>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</si>
  <si>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</si>
  <si>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</si>
  <si>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</si>
  <si>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</si>
  <si>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</si>
  <si>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</si>
  <si>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</si>
  <si>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</si>
  <si>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</si>
  <si>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</si>
  <si>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</si>
  <si>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</si>
  <si>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</si>
  <si>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</si>
  <si>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</si>
  <si>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</si>
  <si>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</si>
  <si>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</si>
  <si>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</si>
  <si>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</si>
  <si>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</si>
  <si>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</si>
  <si>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</si>
  <si>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</si>
  <si>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</si>
  <si>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</si>
  <si>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</si>
  <si>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</si>
  <si>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</si>
  <si>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</si>
  <si>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</si>
  <si>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</si>
  <si>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</si>
  <si>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</si>
  <si>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</si>
  <si>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</si>
  <si>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</si>
  <si>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</si>
  <si>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</si>
  <si>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</si>
  <si>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</si>
  <si>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</si>
  <si>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</si>
  <si>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</si>
  <si>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</si>
  <si>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</si>
  <si>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</si>
  <si>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</si>
  <si>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</si>
  <si>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</si>
  <si>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</si>
  <si>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</si>
  <si>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</si>
  <si>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</si>
  <si>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</si>
  <si>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</si>
  <si>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</si>
  <si>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</si>
  <si>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</si>
  <si>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</si>
  <si>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</si>
  <si>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</si>
  <si>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</si>
  <si>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</si>
  <si>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</si>
  <si>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</si>
  <si>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</si>
  <si>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</si>
  <si>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</si>
  <si>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</si>
  <si>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</si>
  <si>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</si>
  <si>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</si>
  <si>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</si>
  <si>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</si>
  <si>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</si>
  <si>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</si>
  <si>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</si>
  <si>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</si>
  <si>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</si>
  <si>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</si>
  <si>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</si>
  <si>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</si>
  <si>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</si>
  <si>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</si>
  <si>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</si>
  <si>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</si>
  <si>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</si>
  <si>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</si>
  <si>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</si>
  <si>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</si>
  <si>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</si>
  <si>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</si>
  <si>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</si>
  <si>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</si>
  <si>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</si>
  <si>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</si>
  <si>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</si>
  <si>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</si>
  <si>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</si>
  <si>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</si>
  <si>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</si>
  <si>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</si>
  <si>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</si>
  <si>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</si>
  <si>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</si>
  <si>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</si>
  <si>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</si>
  <si>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</si>
  <si>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</si>
  <si>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</si>
  <si>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</si>
  <si>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</si>
  <si>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</si>
  <si>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</si>
  <si>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</si>
  <si>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</si>
  <si>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</si>
  <si>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</si>
  <si>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</si>
  <si>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</si>
  <si>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</si>
  <si>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</si>
  <si>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</si>
  <si>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</si>
  <si>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</si>
  <si>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</si>
  <si>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</si>
  <si>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</si>
  <si>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</si>
  <si>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</si>
  <si>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</si>
  <si>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</si>
  <si>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</si>
  <si>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</si>
  <si>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</si>
  <si>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</si>
  <si>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</si>
  <si>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</si>
  <si>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</si>
  <si>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</si>
  <si>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</si>
  <si>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</si>
  <si>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</si>
  <si>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</si>
  <si>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</si>
  <si>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</si>
  <si>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</si>
  <si>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</si>
  <si>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</si>
  <si>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</si>
  <si>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</si>
  <si>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</si>
  <si>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</si>
  <si>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</si>
  <si>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</si>
  <si>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</si>
  <si>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</si>
  <si>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</si>
  <si>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</si>
  <si>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</si>
  <si>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</si>
  <si>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</si>
  <si>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</si>
  <si>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</si>
  <si>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</si>
  <si>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</si>
  <si>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</si>
  <si>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</si>
  <si>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</si>
  <si>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</si>
  <si>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</si>
  <si>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</si>
  <si>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</si>
  <si>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</si>
  <si>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</si>
  <si>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</si>
  <si>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</si>
  <si>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</si>
  <si>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</si>
  <si>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</si>
  <si>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</si>
  <si>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</si>
  <si>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</si>
  <si>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</si>
  <si>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</si>
  <si>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</si>
  <si>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</si>
  <si>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</si>
  <si>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</si>
  <si>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</si>
  <si>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</si>
  <si>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</si>
  <si>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</si>
  <si>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</si>
  <si>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</si>
  <si>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</si>
  <si>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</si>
  <si>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</si>
  <si>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</si>
  <si>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</si>
  <si>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</si>
  <si>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</si>
  <si>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</si>
  <si>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</si>
  <si>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</si>
  <si>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</si>
  <si>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</si>
  <si>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</si>
  <si>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</si>
  <si>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</si>
  <si>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</si>
  <si>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</si>
  <si>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</si>
  <si>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</si>
  <si>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</si>
  <si>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</si>
  <si>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</si>
  <si>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</si>
  <si>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</si>
  <si>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</si>
  <si>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</si>
  <si>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</si>
  <si>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</si>
  <si>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</si>
  <si>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</si>
  <si>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</si>
  <si>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</si>
  <si>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</si>
  <si>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</si>
  <si>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</si>
  <si>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</si>
  <si>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</si>
  <si>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</si>
  <si>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</si>
  <si>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</si>
  <si>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</si>
  <si>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</si>
  <si>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</si>
  <si>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</si>
  <si>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</si>
  <si>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</si>
  <si>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</si>
  <si>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</si>
  <si>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</si>
  <si>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</si>
  <si>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</si>
  <si>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</si>
  <si>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</si>
  <si>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</si>
  <si>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</si>
  <si>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</si>
  <si>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</si>
  <si>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</si>
  <si>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</si>
  <si>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</si>
  <si>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</si>
  <si>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</si>
  <si>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</si>
  <si>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</si>
  <si>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</si>
  <si>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</si>
  <si>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</si>
  <si>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</si>
  <si>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</si>
  <si>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</si>
  <si>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</si>
  <si>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</si>
  <si>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</si>
  <si>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</si>
  <si>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</si>
  <si>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</si>
  <si>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</si>
  <si>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</si>
  <si>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</si>
  <si>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</si>
  <si>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</si>
  <si>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</si>
  <si>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</si>
  <si>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</si>
  <si>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</si>
  <si>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</si>
  <si>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</si>
  <si>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</si>
  <si>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</si>
  <si>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</si>
  <si>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</si>
  <si>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</si>
  <si>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</si>
  <si>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</si>
  <si>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</si>
  <si>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</si>
  <si>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</si>
  <si>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</si>
  <si>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</si>
  <si>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</si>
  <si>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</si>
  <si>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</si>
  <si>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</si>
  <si>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</si>
  <si>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</si>
  <si>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</si>
  <si>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</si>
  <si>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</si>
  <si>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</si>
  <si>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</si>
  <si>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</si>
  <si>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</si>
  <si>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</si>
  <si>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</si>
  <si>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</si>
  <si>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</si>
  <si>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</si>
  <si>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</si>
  <si>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</si>
  <si>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</si>
  <si>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</si>
  <si>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</si>
  <si>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</si>
  <si>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</si>
  <si>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</si>
  <si>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</si>
  <si>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</si>
  <si>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</si>
  <si>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</si>
  <si>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</si>
  <si>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</si>
  <si>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</si>
  <si>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</si>
  <si>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</si>
  <si>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</si>
  <si>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</si>
  <si>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</si>
  <si>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</si>
  <si>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</si>
  <si>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</si>
  <si>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</si>
  <si>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</si>
  <si>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</si>
  <si>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</si>
  <si>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</si>
  <si>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</si>
  <si>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</si>
  <si>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</si>
  <si>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</si>
  <si>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</si>
  <si>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</si>
  <si>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</si>
  <si>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</si>
  <si>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</si>
  <si>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</si>
  <si>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</si>
  <si>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</si>
  <si>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</si>
  <si>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</si>
  <si>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</si>
  <si>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</si>
  <si>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</si>
  <si>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</si>
  <si>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</si>
  <si>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</si>
  <si>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</si>
  <si>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</si>
  <si>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</si>
  <si>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</si>
  <si>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</si>
  <si>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</si>
  <si>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</si>
  <si>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</si>
  <si>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</si>
  <si>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</si>
  <si>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</si>
  <si>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</si>
  <si>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</si>
  <si>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</si>
  <si>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</si>
  <si>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</si>
  <si>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</si>
  <si>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</si>
  <si>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</si>
  <si>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</si>
  <si>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</si>
  <si>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</si>
  <si>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</si>
  <si>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</si>
  <si>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</si>
  <si>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</si>
  <si>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</si>
  <si>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</si>
  <si>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</si>
  <si>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</si>
  <si>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</si>
  <si>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</si>
  <si>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</si>
  <si>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</si>
  <si>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</si>
  <si>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</si>
  <si>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</si>
  <si>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</si>
  <si>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</si>
  <si>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</si>
  <si>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</si>
  <si>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</si>
  <si>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</si>
  <si>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</si>
  <si>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</si>
  <si>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</si>
  <si>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</si>
  <si>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</si>
  <si>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</si>
  <si>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</si>
  <si>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</si>
  <si>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</si>
  <si>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</si>
  <si>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</si>
  <si>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</si>
  <si>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</si>
  <si>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</si>
  <si>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</si>
  <si>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</si>
  <si>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</si>
  <si>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</si>
  <si>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</si>
  <si>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</si>
  <si>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</si>
  <si>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</si>
  <si>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</si>
  <si>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</si>
  <si>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</si>
  <si>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</si>
  <si>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</si>
  <si>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</si>
  <si>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</si>
  <si>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</si>
  <si>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</si>
  <si>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</si>
  <si>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</si>
  <si>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</si>
  <si>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</si>
  <si>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</si>
  <si>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</si>
  <si>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</si>
  <si>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</si>
  <si>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</si>
  <si>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</si>
  <si>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</si>
  <si>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</si>
  <si>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</si>
  <si>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</si>
  <si>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</si>
  <si>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</si>
  <si>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</si>
  <si>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</si>
  <si>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</si>
  <si>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</si>
  <si>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</si>
  <si>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</si>
  <si>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</si>
  <si>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</si>
  <si>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</si>
  <si>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</si>
  <si>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</si>
  <si>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</si>
  <si>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</si>
  <si>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</si>
  <si>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</si>
  <si>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</si>
  <si>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</si>
  <si>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</si>
  <si>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</si>
  <si>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</si>
  <si>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</si>
  <si>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</si>
  <si>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</si>
  <si>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</si>
  <si>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</si>
  <si>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</si>
  <si>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</si>
  <si>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</si>
  <si>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</si>
  <si>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</si>
  <si>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</si>
  <si>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</si>
  <si>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</si>
  <si>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</si>
  <si>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</si>
  <si>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</si>
  <si>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</si>
  <si>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</si>
  <si>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</si>
  <si>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</si>
  <si>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</si>
  <si>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</si>
  <si>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</si>
  <si>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</si>
  <si>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</si>
  <si>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</si>
  <si>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</si>
  <si>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</si>
  <si>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</si>
  <si>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</si>
  <si>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</si>
  <si>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</si>
  <si>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</si>
  <si>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</si>
  <si>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</si>
  <si>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</si>
  <si>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</si>
  <si>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</si>
  <si>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</si>
  <si>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</si>
  <si>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</si>
  <si>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</si>
  <si>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</si>
  <si>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</si>
  <si>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</si>
  <si>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</si>
  <si>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</si>
  <si>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</si>
  <si>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</si>
  <si>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</si>
  <si>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</si>
  <si>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</si>
  <si>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</si>
  <si>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</si>
  <si>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</si>
  <si>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</si>
  <si>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</si>
  <si>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</si>
  <si>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</si>
  <si>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</si>
  <si>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</si>
  <si>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</si>
  <si>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</si>
  <si>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</si>
  <si>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</si>
  <si>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</si>
  <si>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</si>
  <si>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</si>
  <si>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</si>
  <si>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</si>
  <si>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</si>
  <si>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</si>
  <si>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</si>
  <si>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</si>
  <si>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</si>
  <si>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</si>
  <si>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</si>
  <si>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</si>
  <si>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</si>
  <si>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</si>
  <si>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</si>
  <si>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</si>
  <si>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</si>
  <si>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</si>
  <si>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</si>
  <si>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</si>
  <si>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</si>
  <si>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</si>
  <si>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</si>
  <si>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</si>
  <si>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</si>
  <si>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</si>
  <si>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</si>
  <si>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</si>
  <si>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</si>
  <si>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</si>
  <si>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</si>
  <si>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</si>
  <si>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</si>
  <si>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</si>
  <si>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</si>
  <si>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</si>
  <si>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</si>
  <si>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</si>
  <si>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</si>
  <si>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</si>
  <si>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</si>
  <si>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</si>
  <si>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</si>
  <si>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</si>
  <si>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</si>
  <si>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</si>
  <si>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</si>
  <si>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</si>
  <si>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</si>
  <si>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</si>
  <si>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</si>
  <si>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</si>
  <si>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</si>
  <si>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</si>
  <si>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</si>
  <si>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</si>
  <si>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</si>
  <si>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</si>
  <si>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</si>
  <si>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</si>
  <si>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</si>
  <si>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</si>
  <si>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</si>
  <si>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</si>
  <si>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</si>
  <si>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</si>
  <si>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</si>
  <si>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</si>
  <si>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</si>
  <si>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</si>
  <si>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</si>
  <si>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</si>
  <si>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</si>
  <si>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</si>
  <si>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</si>
  <si>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</si>
  <si>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</si>
  <si>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</si>
  <si>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</si>
  <si>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</si>
  <si>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</si>
  <si>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</si>
  <si>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</si>
  <si>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</si>
  <si>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</si>
  <si>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</si>
  <si>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</si>
  <si>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</si>
  <si>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</si>
  <si>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</si>
  <si>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</si>
  <si>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</si>
  <si>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</si>
  <si>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</si>
  <si>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</si>
  <si>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</si>
  <si>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</si>
  <si>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</si>
  <si>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</si>
  <si>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</si>
  <si>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</si>
  <si>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</si>
  <si>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</si>
  <si>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</si>
  <si>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</si>
  <si>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</si>
  <si>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</si>
  <si>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</si>
  <si>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</si>
  <si>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</si>
  <si>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</si>
  <si>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</si>
  <si>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</si>
  <si>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</si>
  <si>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</si>
  <si>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</si>
  <si>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</si>
  <si>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</si>
  <si>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</si>
  <si>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</si>
  <si>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</si>
  <si>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</si>
  <si>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</si>
  <si>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</si>
  <si>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</si>
  <si>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</si>
  <si>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</si>
  <si>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</si>
  <si>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</si>
  <si>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</si>
  <si>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</si>
  <si>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</si>
  <si>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</si>
  <si>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</si>
  <si>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</si>
  <si>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</si>
  <si>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</si>
  <si>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</si>
  <si>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</si>
  <si>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</si>
  <si>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</si>
  <si>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</si>
  <si>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</si>
  <si>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</si>
  <si>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</si>
  <si>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</si>
  <si>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</si>
  <si>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</si>
  <si>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</si>
  <si>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</si>
  <si>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</si>
  <si>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</si>
  <si>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</si>
  <si>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</si>
  <si>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</si>
  <si>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</si>
  <si>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</si>
  <si>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</si>
  <si>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</si>
  <si>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</si>
  <si>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</si>
  <si>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</si>
  <si>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</si>
  <si>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</si>
  <si>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</si>
  <si>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</si>
  <si>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</si>
  <si>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</si>
  <si>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</si>
  <si>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</si>
  <si>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</si>
  <si>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</si>
  <si>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</si>
  <si>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</si>
  <si>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</si>
  <si>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</si>
  <si>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</si>
  <si>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</si>
  <si>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</si>
  <si>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</si>
  <si>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</si>
  <si>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</si>
  <si>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</si>
  <si>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</si>
  <si>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</si>
  <si>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</si>
  <si>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</si>
  <si>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</si>
  <si>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</si>
  <si>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</si>
  <si>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</si>
  <si>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</si>
  <si>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</si>
  <si>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</si>
  <si>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</si>
  <si>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</si>
  <si>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</si>
  <si>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</si>
  <si>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</si>
  <si>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</si>
  <si>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</si>
  <si>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</si>
  <si>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</si>
  <si>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</si>
  <si>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</si>
  <si>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</si>
  <si>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</si>
  <si>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</si>
  <si>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</si>
  <si>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</si>
  <si>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</si>
  <si>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</si>
  <si>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</si>
  <si>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</si>
  <si>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</si>
  <si>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</si>
  <si>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</si>
  <si>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</si>
  <si>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</si>
  <si>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</si>
  <si>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</si>
  <si>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</si>
  <si>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</si>
  <si>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</si>
  <si>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</si>
  <si>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</si>
  <si>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</si>
  <si>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</si>
  <si>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</si>
  <si>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</si>
  <si>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</si>
  <si>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</si>
  <si>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</si>
  <si>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</si>
  <si>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</si>
  <si>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</si>
  <si>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</si>
  <si>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</si>
  <si>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</si>
  <si>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</si>
  <si>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</si>
  <si>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</si>
  <si>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</si>
  <si>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</si>
  <si>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</si>
  <si>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</si>
  <si>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</si>
  <si>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</si>
  <si>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</si>
  <si>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</si>
  <si>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</si>
  <si>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</si>
  <si>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</si>
  <si>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</si>
  <si>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</si>
  <si>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</si>
  <si>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</si>
  <si>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</si>
  <si>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</si>
  <si>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</si>
  <si>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</si>
  <si>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</si>
  <si>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</si>
  <si>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</si>
  <si>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</si>
  <si>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</si>
  <si>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</si>
  <si>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</si>
  <si>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</si>
  <si>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</si>
  <si>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</si>
  <si>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</si>
  <si>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</si>
  <si>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</si>
  <si>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</si>
  <si>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</si>
  <si>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</si>
  <si>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</si>
  <si>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</si>
  <si>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</si>
  <si>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</si>
  <si>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</si>
  <si>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</si>
  <si>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</si>
  <si>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</si>
  <si>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</si>
  <si>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</si>
  <si>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</si>
  <si>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</si>
  <si>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</si>
  <si>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</si>
  <si>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</si>
  <si>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</si>
  <si>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</si>
  <si>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</si>
  <si>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</si>
  <si>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</si>
  <si>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</si>
  <si>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</si>
  <si>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</si>
  <si>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</si>
  <si>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</si>
  <si>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</si>
  <si>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</si>
  <si>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</si>
  <si>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</si>
  <si>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</si>
  <si>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</si>
  <si>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</si>
  <si>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</si>
  <si>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</si>
  <si>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</si>
  <si>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</si>
  <si>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</si>
  <si>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</si>
  <si>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</si>
  <si>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</si>
  <si>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</si>
  <si>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</si>
  <si>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</si>
  <si>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</si>
  <si>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</si>
  <si>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</si>
  <si>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</si>
  <si>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</si>
  <si>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</si>
  <si>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</si>
  <si>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</si>
  <si>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</si>
  <si>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</si>
  <si>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</si>
  <si>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</si>
  <si>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</si>
  <si>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</si>
  <si>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</si>
  <si>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</si>
  <si>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</si>
  <si>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</si>
  <si>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</si>
  <si>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</si>
  <si>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</si>
  <si>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</si>
  <si>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</si>
  <si>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</si>
  <si>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</si>
  <si>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</si>
  <si>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</si>
  <si>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</si>
  <si>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</si>
  <si>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</si>
  <si>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</si>
  <si>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</si>
  <si>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</si>
  <si>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</si>
  <si>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</si>
  <si>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</si>
  <si>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</si>
  <si>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</si>
  <si>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</si>
  <si>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</si>
  <si>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</si>
  <si>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</si>
  <si>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</si>
  <si>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</si>
  <si>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</si>
  <si>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</si>
  <si>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</si>
  <si>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</si>
  <si>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</si>
  <si>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</si>
  <si>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</si>
  <si>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</si>
  <si>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</si>
  <si>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</si>
  <si>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</si>
  <si>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</si>
  <si>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</si>
  <si>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</si>
  <si>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</si>
  <si>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</si>
  <si>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</si>
  <si>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</si>
  <si>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</si>
  <si>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</si>
  <si>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</si>
  <si>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</si>
  <si>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</si>
  <si>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</si>
  <si>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</si>
  <si>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</si>
  <si>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</si>
  <si>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</si>
  <si>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</si>
  <si>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</si>
  <si>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</si>
  <si>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</si>
  <si>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</si>
  <si>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</si>
  <si>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</si>
  <si>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</si>
  <si>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</si>
  <si>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</si>
  <si>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</si>
  <si>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</si>
  <si>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</si>
  <si>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</si>
  <si>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</si>
  <si>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</si>
  <si>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</si>
  <si>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</si>
  <si>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</si>
  <si>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</si>
  <si>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</si>
  <si>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</si>
  <si>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</si>
  <si>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</si>
  <si>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</si>
  <si>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</si>
  <si>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</si>
  <si>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</si>
  <si>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</si>
  <si>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</si>
  <si>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</si>
  <si>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</si>
  <si>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</si>
  <si>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</si>
  <si>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</si>
  <si>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</si>
  <si>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</si>
  <si>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</si>
  <si>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</si>
  <si>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</si>
  <si>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</si>
  <si>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</si>
  <si>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</si>
  <si>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</si>
  <si>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</si>
  <si>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</si>
  <si>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</si>
  <si>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</si>
  <si>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</si>
  <si>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</si>
  <si>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</si>
  <si>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</si>
  <si>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</si>
  <si>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</si>
  <si>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</si>
  <si>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</si>
  <si>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</si>
  <si>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</si>
  <si>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</si>
  <si>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</si>
  <si>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</si>
  <si>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</si>
  <si>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</si>
  <si>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</si>
  <si>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</si>
  <si>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</si>
  <si>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</si>
  <si>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</si>
  <si>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</si>
  <si>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</si>
  <si>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</si>
  <si>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</si>
  <si>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</si>
  <si>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</si>
  <si>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</si>
  <si>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</si>
  <si>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</si>
  <si>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</si>
  <si>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</si>
  <si>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</si>
  <si>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</si>
  <si>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</si>
  <si>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</si>
  <si>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</si>
  <si>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</si>
  <si>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</si>
  <si>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</si>
  <si>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</si>
  <si>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</si>
  <si>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</si>
  <si>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</si>
  <si>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</si>
  <si>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</si>
  <si>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</si>
  <si>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</si>
  <si>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</si>
  <si>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</si>
  <si>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</si>
  <si>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</si>
  <si>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</si>
  <si>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</si>
  <si>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</si>
  <si>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</si>
  <si>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</si>
  <si>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</si>
  <si>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</si>
  <si>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</si>
  <si>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</si>
  <si>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</si>
  <si>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</si>
  <si>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</si>
  <si>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</si>
  <si>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</si>
  <si>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</si>
  <si>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</si>
  <si>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</si>
  <si>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</si>
  <si>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</si>
  <si>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</si>
  <si>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</si>
  <si>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</si>
  <si>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</si>
  <si>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</si>
  <si>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</si>
  <si>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</si>
  <si>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</si>
  <si>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</si>
  <si>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</si>
  <si>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</si>
  <si>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</si>
  <si>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</si>
  <si>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</si>
  <si>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</si>
  <si>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</si>
  <si>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</si>
  <si>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</si>
  <si>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</si>
  <si>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</si>
  <si>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</si>
  <si>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</si>
  <si>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</si>
  <si>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</si>
  <si>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</si>
  <si>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</si>
  <si>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</si>
  <si>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</si>
  <si>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</si>
  <si>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</si>
  <si>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</si>
  <si>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</si>
  <si>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</si>
  <si>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</si>
  <si>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</si>
  <si>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</si>
  <si>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</si>
  <si>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</si>
  <si>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</si>
  <si>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</si>
  <si>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</si>
  <si>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</si>
  <si>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</si>
  <si>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</si>
  <si>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</si>
  <si>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</si>
  <si>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</si>
  <si>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</si>
  <si>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</si>
  <si>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</si>
  <si>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</si>
  <si>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</si>
  <si>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</si>
  <si>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</si>
  <si>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</si>
  <si>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</si>
  <si>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</si>
  <si>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</si>
  <si>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</si>
  <si>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</si>
  <si>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</si>
  <si>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</si>
  <si>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</si>
  <si>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</si>
  <si>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</si>
  <si>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</si>
  <si>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</si>
  <si>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</si>
  <si>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</si>
  <si>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</si>
  <si>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</si>
  <si>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</si>
  <si>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</si>
  <si>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</si>
  <si>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</si>
  <si>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</si>
  <si>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</si>
  <si>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</si>
  <si>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</si>
  <si>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</si>
  <si>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</si>
  <si>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</si>
  <si>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</si>
  <si>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</si>
  <si>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</si>
  <si>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</si>
  <si>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</si>
  <si>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</si>
  <si>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</si>
  <si>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</si>
  <si>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</si>
  <si>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</si>
  <si>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</si>
  <si>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</si>
  <si>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</si>
  <si>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</si>
  <si>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</si>
  <si>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</si>
  <si>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</si>
  <si>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</si>
  <si>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</si>
  <si>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</si>
  <si>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</si>
  <si>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</si>
  <si>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</si>
  <si>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</si>
  <si>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</si>
  <si>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</si>
  <si>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</si>
  <si>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</si>
  <si>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</si>
  <si>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</si>
  <si>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</si>
  <si>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</si>
  <si>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</si>
  <si>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</si>
  <si>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</si>
  <si>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</si>
  <si>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</si>
  <si>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</si>
  <si>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</si>
  <si>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</si>
  <si>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</si>
  <si>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</si>
  <si>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</si>
  <si>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</si>
  <si>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</si>
  <si>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</si>
  <si>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</si>
  <si>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</si>
  <si>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</si>
  <si>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</si>
  <si>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</si>
  <si>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</si>
  <si>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</si>
  <si>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</si>
  <si>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</si>
  <si>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</si>
  <si>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</si>
  <si>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</si>
  <si>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</si>
  <si>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</si>
  <si>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</si>
  <si>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</si>
  <si>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</si>
  <si>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</si>
  <si>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</si>
  <si>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</si>
  <si>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</si>
  <si>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</si>
  <si>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</si>
  <si>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</si>
  <si>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</si>
  <si>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</si>
  <si>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</si>
  <si>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</si>
  <si>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</si>
  <si>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</si>
  <si>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</si>
  <si>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</si>
  <si>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</si>
  <si>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</si>
  <si>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</si>
  <si>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</si>
  <si>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</si>
  <si>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</si>
  <si>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</si>
  <si>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</si>
  <si>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</si>
  <si>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</si>
  <si>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</si>
  <si>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</si>
  <si>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</si>
  <si>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</si>
  <si>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</si>
  <si>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</si>
  <si>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</si>
  <si>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</si>
  <si>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</si>
  <si>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</si>
  <si>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</si>
  <si>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</si>
  <si>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</si>
  <si>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</si>
  <si>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</si>
  <si>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</si>
  <si>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</si>
  <si>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</si>
  <si>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</si>
  <si>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</si>
  <si>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</si>
  <si>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</si>
  <si>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</si>
  <si>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</si>
  <si>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</si>
  <si>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</si>
  <si>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</si>
  <si>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</si>
  <si>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</si>
  <si>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</si>
  <si>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</si>
  <si>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</si>
  <si>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</si>
  <si>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</si>
  <si>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</si>
  <si>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</si>
  <si>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</si>
  <si>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</si>
  <si>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</si>
  <si>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</si>
  <si>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</si>
  <si>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</si>
  <si>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</si>
  <si>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</si>
  <si>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</si>
  <si>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</si>
  <si>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</si>
  <si>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</si>
  <si>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</si>
  <si>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</si>
  <si>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</si>
  <si>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</si>
  <si>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</si>
  <si>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</si>
  <si>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</si>
  <si>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</si>
  <si>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</si>
  <si>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</si>
  <si>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</si>
  <si>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</si>
  <si>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</si>
  <si>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</si>
  <si>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</si>
  <si>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</si>
  <si>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</si>
  <si>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</si>
  <si>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</si>
  <si>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</si>
  <si>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</si>
  <si>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</si>
  <si>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</si>
  <si>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</si>
  <si>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</si>
  <si>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</si>
  <si>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</si>
  <si>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</si>
  <si>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</si>
  <si>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</si>
  <si>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</si>
  <si>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</si>
  <si>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</si>
  <si>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</si>
  <si>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</si>
  <si>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</si>
  <si>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</si>
  <si>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</si>
  <si>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</si>
  <si>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</si>
  <si>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</si>
  <si>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</si>
  <si>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</si>
  <si>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</si>
  <si>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</si>
  <si>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</si>
  <si>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</si>
  <si>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</si>
  <si>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</si>
  <si>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</si>
  <si>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</si>
  <si>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</si>
  <si>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</si>
  <si>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</si>
  <si>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</si>
  <si>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</si>
  <si>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</si>
  <si>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</si>
  <si>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</si>
  <si>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</si>
  <si>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</si>
  <si>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</si>
  <si>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</si>
  <si>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</si>
  <si>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</si>
  <si>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</si>
  <si>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</si>
  <si>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</si>
  <si>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</si>
  <si>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</si>
  <si>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</si>
  <si>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</si>
  <si>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</si>
  <si>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</si>
  <si>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</si>
  <si>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</si>
  <si>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</si>
  <si>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</si>
  <si>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</si>
  <si>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</si>
  <si>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</si>
  <si>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</si>
  <si>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</si>
  <si>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</si>
  <si>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</si>
  <si>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</si>
  <si>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</si>
  <si>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</si>
  <si>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</si>
  <si>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</si>
  <si>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</si>
  <si>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</si>
  <si>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</si>
  <si>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</si>
  <si>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</si>
  <si>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</si>
  <si>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</si>
  <si>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</si>
  <si>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</si>
  <si>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</si>
  <si>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</si>
  <si>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</si>
  <si>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</si>
  <si>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</si>
  <si>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</si>
  <si>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</si>
  <si>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</si>
  <si>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</si>
  <si>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</si>
  <si>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</si>
  <si>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</si>
  <si>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</si>
  <si>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</si>
  <si>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</si>
  <si>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</si>
  <si>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</si>
  <si>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</si>
  <si>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</si>
  <si>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</si>
  <si>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</si>
  <si>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</si>
  <si>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</si>
  <si>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</si>
  <si>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</si>
  <si>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</si>
  <si>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</si>
  <si>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</si>
  <si>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</si>
  <si>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</si>
  <si>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</si>
  <si>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</si>
  <si>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</si>
  <si>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</si>
  <si>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</si>
  <si>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</si>
  <si>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</si>
  <si>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</si>
  <si>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</si>
  <si>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</si>
  <si>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</si>
  <si>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</si>
  <si>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</si>
  <si>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</si>
  <si>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</si>
  <si>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</si>
  <si>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</si>
  <si>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</si>
  <si>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</si>
  <si>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</si>
  <si>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</si>
  <si>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</si>
  <si>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</si>
  <si>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</si>
  <si>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</si>
  <si>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</si>
  <si>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</si>
  <si>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</si>
  <si>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</si>
  <si>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</si>
  <si>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</si>
  <si>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</si>
  <si>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</si>
  <si>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</si>
  <si>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</si>
  <si>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</si>
  <si>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</si>
  <si>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</si>
  <si>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</si>
  <si>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</si>
  <si>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</si>
  <si>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</si>
  <si>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</si>
  <si>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</si>
  <si>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</si>
  <si>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</si>
  <si>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</si>
  <si>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</si>
  <si>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</si>
  <si>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</si>
  <si>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</si>
  <si>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</si>
  <si>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</si>
  <si>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</si>
  <si>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</si>
  <si>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</si>
  <si>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</si>
  <si>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</si>
  <si>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</si>
  <si>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</si>
  <si>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</si>
  <si>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</si>
  <si>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</si>
  <si>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</si>
  <si>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</si>
  <si>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</si>
  <si>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</si>
  <si>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</si>
  <si>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</si>
  <si>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</si>
  <si>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</si>
  <si>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</si>
  <si>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</si>
  <si>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</si>
  <si>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</si>
  <si>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</si>
  <si>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</si>
  <si>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</si>
  <si>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</si>
  <si>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</si>
  <si>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</si>
  <si>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</si>
  <si>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</si>
  <si>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</si>
  <si>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</si>
  <si>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</si>
  <si>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</si>
  <si>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</si>
  <si>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</si>
  <si>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</si>
  <si>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</si>
  <si>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</si>
  <si>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</si>
  <si>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</si>
  <si>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</si>
  <si>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</si>
  <si>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</si>
  <si>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</si>
  <si>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</si>
  <si>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</si>
  <si>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</si>
  <si>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</si>
  <si>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</si>
  <si>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</si>
  <si>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</si>
  <si>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</si>
  <si>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</si>
  <si>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</si>
  <si>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</si>
  <si>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</si>
  <si>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</si>
  <si>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</si>
  <si>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</si>
  <si>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</si>
  <si>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</si>
  <si>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</si>
  <si>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</si>
  <si>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</si>
  <si>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</si>
  <si>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</si>
  <si>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</si>
  <si>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</si>
  <si>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</si>
  <si>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</si>
  <si>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</si>
  <si>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</si>
  <si>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</si>
  <si>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</si>
  <si>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</si>
  <si>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</si>
  <si>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</si>
  <si>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</si>
  <si>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</si>
  <si>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</si>
  <si>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</si>
  <si>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</si>
  <si>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</si>
  <si>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</si>
  <si>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</si>
  <si>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</si>
  <si>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</si>
  <si>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</si>
  <si>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</si>
  <si>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</si>
  <si>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</si>
  <si>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</si>
  <si>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</si>
  <si>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</si>
  <si>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</si>
  <si>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</si>
  <si>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</si>
  <si>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</si>
  <si>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</si>
  <si>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</si>
  <si>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</si>
  <si>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</si>
  <si>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</si>
  <si>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</si>
  <si>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</si>
  <si>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</si>
  <si>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</si>
  <si>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</si>
  <si>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</si>
  <si>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</si>
  <si>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</si>
  <si>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</si>
  <si>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</si>
  <si>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</si>
  <si>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</si>
  <si>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</si>
  <si>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</si>
  <si>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</si>
  <si>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</si>
  <si>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</si>
  <si>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</si>
  <si>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</si>
  <si>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</si>
  <si>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</si>
  <si>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</si>
  <si>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</si>
  <si>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</si>
  <si>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</si>
  <si>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</si>
  <si>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</si>
  <si>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</si>
  <si>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</si>
  <si>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</si>
  <si>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</si>
  <si>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</si>
  <si>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</si>
  <si>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</si>
  <si>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</si>
  <si>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</si>
  <si>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</si>
  <si>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</si>
  <si>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</si>
  <si>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</si>
  <si>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</si>
  <si>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</si>
  <si>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</si>
  <si>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</si>
  <si>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</si>
  <si>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</si>
  <si>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</si>
  <si>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</si>
  <si>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</si>
  <si>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</si>
  <si>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</si>
  <si>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</si>
  <si>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</si>
  <si>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</si>
  <si>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</si>
  <si>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</si>
  <si>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</si>
  <si>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</si>
  <si>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</si>
  <si>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</si>
  <si>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</si>
  <si>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</si>
  <si>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</si>
  <si>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</si>
  <si>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</si>
  <si>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</si>
  <si>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</si>
  <si>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</si>
  <si>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</si>
  <si>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</si>
  <si>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</si>
  <si>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</si>
  <si>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</si>
  <si>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</si>
  <si>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</si>
  <si>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</si>
  <si>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</si>
  <si>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</si>
  <si>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</si>
  <si>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</si>
  <si>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</si>
  <si>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</si>
  <si>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</si>
  <si>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</si>
  <si>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</si>
  <si>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</si>
  <si>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</si>
  <si>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</si>
  <si>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</si>
  <si>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</si>
  <si>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</si>
  <si>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</si>
  <si>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</si>
  <si>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</si>
  <si>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</si>
  <si>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</si>
  <si>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</si>
  <si>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</si>
  <si>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</si>
  <si>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</si>
  <si>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</si>
  <si>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</si>
  <si>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</si>
  <si>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</si>
  <si>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</si>
  <si>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</si>
  <si>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</si>
  <si>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</si>
  <si>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</si>
  <si>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</si>
  <si>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</si>
  <si>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</si>
  <si>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</si>
  <si>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</si>
  <si>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</si>
  <si>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</si>
  <si>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</si>
  <si>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</si>
  <si>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</si>
  <si>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</si>
  <si>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</si>
  <si>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</si>
  <si>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</si>
  <si>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</si>
  <si>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</si>
  <si>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</si>
  <si>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</si>
  <si>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</si>
  <si>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</si>
  <si>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</si>
  <si>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</si>
  <si>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</si>
  <si>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</si>
  <si>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</si>
  <si>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</si>
  <si>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</si>
  <si>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</si>
  <si>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</si>
  <si>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</si>
  <si>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</si>
  <si>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</si>
  <si>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</si>
  <si>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</si>
  <si>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</si>
  <si>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</si>
  <si>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</si>
  <si>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</si>
  <si>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</si>
  <si>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</si>
  <si>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</si>
  <si>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</si>
  <si>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</si>
  <si>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</si>
  <si>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</si>
  <si>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</si>
  <si>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</si>
  <si>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</si>
  <si>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</si>
  <si>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</si>
  <si>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</si>
  <si>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</si>
  <si>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</si>
  <si>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</si>
  <si>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</si>
  <si>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</si>
  <si>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</si>
  <si>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</si>
  <si>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</si>
  <si>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</si>
  <si>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</si>
  <si>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</si>
  <si>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</si>
  <si>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</si>
  <si>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</si>
  <si>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</si>
  <si>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</si>
  <si>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</si>
  <si>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</si>
  <si>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</si>
  <si>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</si>
  <si>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</si>
  <si>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</si>
  <si>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</si>
  <si>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</si>
  <si>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</si>
  <si>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</si>
  <si>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</si>
  <si>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</si>
  <si>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</si>
  <si>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</si>
  <si>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</si>
  <si>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</si>
  <si>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</si>
  <si>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</si>
  <si>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</si>
  <si>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</si>
  <si>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</si>
  <si>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</si>
  <si>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</si>
  <si>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</si>
  <si>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</si>
  <si>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</si>
  <si>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</si>
  <si>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</si>
  <si>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</si>
  <si>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</si>
  <si>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</si>
  <si>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</si>
  <si>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</si>
  <si>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</si>
  <si>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</si>
  <si>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</si>
  <si>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</si>
  <si>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</si>
  <si>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</si>
  <si>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</si>
  <si>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</si>
  <si>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</si>
  <si>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</si>
  <si>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</si>
  <si>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</si>
  <si>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</si>
  <si>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</si>
  <si>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</si>
  <si>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</si>
  <si>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</si>
  <si>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</si>
  <si>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</si>
  <si>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</si>
  <si>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</si>
  <si>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</si>
  <si>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</si>
  <si>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</si>
  <si>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</si>
  <si>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</si>
  <si>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</si>
  <si>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</si>
  <si>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</si>
  <si>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</si>
  <si>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</si>
  <si>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</si>
  <si>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</si>
  <si>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</si>
  <si>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</si>
  <si>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</si>
  <si>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</si>
  <si>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</si>
  <si>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</si>
  <si>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</si>
  <si>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</si>
  <si>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</si>
  <si>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</si>
  <si>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</si>
  <si>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</si>
  <si>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</si>
  <si>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</si>
  <si>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</si>
  <si>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</si>
  <si>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</si>
  <si>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</si>
  <si>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</si>
  <si>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</si>
  <si>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</si>
  <si>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</si>
  <si>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</si>
  <si>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</si>
  <si>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</si>
  <si>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</si>
  <si>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</si>
  <si>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</si>
  <si>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</si>
  <si>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</si>
  <si>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</si>
  <si>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</si>
  <si>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</si>
  <si>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</si>
  <si>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</si>
  <si>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</si>
  <si>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</si>
  <si>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</si>
  <si>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</si>
  <si>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</si>
  <si>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</si>
  <si>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</si>
  <si>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</si>
  <si>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</si>
  <si>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</si>
  <si>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</si>
  <si>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</si>
  <si>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</si>
  <si>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</si>
  <si>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</si>
  <si>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</si>
  <si>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</si>
  <si>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</si>
  <si>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</si>
  <si>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</si>
  <si>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</si>
  <si>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</si>
  <si>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</si>
  <si>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</si>
  <si>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</si>
  <si>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</si>
  <si>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</si>
  <si>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</si>
  <si>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</si>
  <si>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</si>
  <si>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</si>
  <si>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</si>
  <si>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</si>
  <si>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</si>
  <si>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</si>
  <si>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</si>
  <si>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</si>
  <si>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</si>
  <si>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</si>
  <si>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</si>
  <si>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</si>
  <si>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</si>
  <si>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</si>
  <si>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</si>
  <si>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</si>
  <si>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</si>
  <si>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</si>
  <si>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</si>
  <si>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</si>
  <si>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</si>
  <si>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</si>
  <si>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</si>
  <si>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</si>
  <si>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</si>
  <si>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</si>
  <si>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</si>
  <si>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</si>
  <si>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</si>
  <si>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</si>
  <si>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</si>
  <si>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</si>
  <si>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</si>
  <si>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</si>
  <si>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</si>
  <si>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</si>
  <si>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</si>
  <si>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</si>
  <si>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</si>
  <si>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</si>
  <si>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</si>
  <si>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</si>
  <si>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</si>
  <si>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</si>
  <si>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</si>
  <si>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</si>
  <si>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</si>
  <si>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</si>
  <si>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</si>
  <si>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</si>
  <si>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</si>
  <si>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</si>
  <si>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</si>
  <si>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</si>
  <si>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</si>
  <si>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</si>
  <si>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</si>
  <si>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</si>
  <si>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</si>
  <si>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</si>
  <si>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</si>
  <si>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</si>
  <si>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</si>
  <si>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</si>
  <si>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</si>
  <si>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</si>
  <si>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</si>
  <si>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</si>
  <si>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</si>
  <si>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</si>
  <si>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</si>
  <si>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</si>
  <si>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</si>
  <si>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</si>
  <si>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</si>
  <si>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</si>
  <si>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</si>
  <si>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</si>
  <si>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</si>
  <si>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</si>
  <si>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</si>
  <si>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</si>
  <si>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</si>
  <si>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</si>
  <si>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</si>
  <si>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</si>
  <si>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</si>
  <si>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</si>
  <si>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</si>
  <si>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</si>
  <si>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</si>
  <si>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</si>
  <si>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</si>
  <si>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</si>
  <si>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</si>
  <si>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</si>
  <si>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</si>
  <si>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</si>
  <si>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</si>
  <si>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</si>
  <si>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</si>
  <si>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</si>
  <si>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</si>
  <si>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</si>
  <si>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</si>
  <si>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</si>
  <si>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</si>
  <si>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</si>
  <si>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</si>
  <si>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</si>
  <si>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</si>
  <si>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</si>
  <si>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</si>
  <si>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</si>
  <si>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</si>
  <si>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</si>
  <si>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</si>
  <si>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</si>
  <si>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</si>
  <si>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</si>
  <si>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</si>
  <si>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</si>
  <si>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</si>
  <si>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</si>
  <si>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</si>
  <si>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</si>
  <si>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</si>
  <si>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</si>
  <si>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</si>
  <si>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</si>
  <si>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</si>
  <si>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</si>
  <si>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</si>
  <si>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</si>
  <si>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</si>
  <si>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</si>
  <si>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</si>
  <si>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</si>
  <si>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</si>
  <si>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</si>
  <si>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</si>
  <si>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</si>
  <si>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</si>
  <si>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</si>
  <si>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</si>
  <si>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</si>
  <si>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</si>
  <si>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</si>
  <si>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</si>
  <si>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</si>
  <si>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</si>
  <si>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</si>
  <si>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</si>
  <si>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</si>
  <si>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</si>
  <si>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</si>
  <si>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</si>
  <si>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</si>
  <si>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</si>
  <si>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</si>
  <si>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</si>
  <si>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</si>
  <si>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</si>
  <si>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</si>
  <si>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</si>
  <si>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</si>
  <si>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</si>
  <si>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</si>
  <si>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</si>
  <si>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</si>
  <si>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</si>
  <si>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</si>
  <si>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</si>
  <si>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</si>
  <si>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</si>
  <si>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</si>
  <si>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</si>
  <si>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</si>
  <si>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</si>
  <si>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</si>
  <si>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</si>
  <si>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</si>
  <si>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</si>
  <si>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</si>
  <si>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</si>
  <si>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</si>
  <si>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</si>
  <si>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</si>
  <si>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</si>
  <si>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</si>
  <si>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</si>
  <si>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</si>
  <si>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</si>
  <si>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</si>
  <si>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</si>
  <si>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</si>
  <si>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</si>
  <si>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</si>
  <si>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</si>
  <si>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</si>
  <si>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</si>
  <si>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</si>
  <si>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</si>
  <si>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</si>
  <si>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</si>
  <si>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</si>
  <si>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</si>
  <si>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</si>
  <si>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</si>
  <si>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</si>
  <si>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</si>
  <si>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</si>
  <si>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</si>
  <si>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</si>
  <si>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</si>
  <si>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</si>
  <si>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</si>
  <si>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</si>
  <si>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</si>
  <si>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</si>
  <si>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</si>
  <si>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</si>
  <si>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</si>
  <si>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</si>
  <si>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</si>
  <si>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</si>
  <si>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</si>
  <si>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</si>
  <si>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</si>
  <si>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</si>
  <si>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</si>
  <si>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</si>
  <si>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</si>
  <si>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</si>
  <si>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</si>
  <si>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</si>
  <si>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</si>
  <si>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</si>
  <si>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</si>
  <si>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</si>
  <si>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</si>
  <si>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</si>
  <si>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</si>
  <si>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</si>
  <si>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</si>
  <si>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</si>
  <si>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</si>
  <si>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</si>
  <si>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</si>
  <si>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</si>
  <si>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</si>
  <si>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</si>
  <si>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</si>
  <si>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</si>
  <si>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</si>
  <si>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</si>
  <si>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</si>
  <si>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</si>
  <si>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</si>
  <si>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</si>
  <si>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</si>
  <si>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</si>
  <si>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</si>
  <si>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</si>
  <si>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</si>
  <si>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</si>
  <si>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</si>
  <si>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</si>
  <si>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</si>
  <si>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</si>
  <si>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</si>
  <si>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</si>
  <si>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</si>
  <si>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</si>
  <si>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</si>
  <si>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</si>
  <si>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</si>
  <si>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</si>
  <si>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</si>
  <si>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</si>
  <si>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</si>
  <si>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</si>
  <si>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</si>
  <si>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</si>
  <si>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</si>
  <si>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</si>
  <si>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</si>
  <si>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</si>
  <si>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</si>
  <si>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</si>
  <si>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</si>
  <si>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</si>
  <si>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</si>
  <si>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</si>
  <si>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</si>
  <si>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</si>
  <si>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</si>
  <si>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</si>
  <si>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</si>
  <si>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</si>
  <si>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</si>
  <si>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</si>
  <si>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</si>
  <si>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</si>
  <si>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</si>
  <si>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</si>
  <si>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</si>
  <si>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</si>
  <si>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</si>
  <si>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</si>
  <si>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</si>
  <si>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</si>
  <si>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</si>
  <si>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</si>
  <si>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</si>
  <si>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</si>
  <si>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</si>
  <si>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</si>
  <si>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</si>
  <si>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</si>
  <si>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</si>
  <si>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</si>
  <si>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</si>
  <si>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</si>
  <si>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</si>
  <si>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</si>
  <si>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</si>
  <si>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</si>
  <si>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</si>
  <si>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</si>
  <si>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</si>
  <si>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</si>
  <si>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</si>
  <si>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</si>
  <si>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</si>
  <si>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</si>
  <si>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</si>
  <si>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</si>
  <si>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</si>
  <si>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</si>
  <si>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</si>
  <si>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</si>
  <si>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</si>
  <si>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</si>
  <si>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</si>
  <si>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</si>
  <si>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</si>
  <si>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</si>
  <si>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</si>
  <si>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</si>
  <si>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</si>
  <si>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</si>
  <si>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</si>
  <si>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</si>
  <si>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</si>
  <si>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</si>
  <si>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</si>
  <si>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</si>
  <si>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</si>
  <si>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</si>
  <si>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</si>
  <si>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</si>
  <si>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</si>
  <si>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</si>
  <si>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</si>
  <si>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</si>
  <si>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</si>
  <si>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</si>
  <si>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</si>
  <si>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</si>
  <si>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</si>
  <si>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</si>
  <si>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</si>
  <si>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</si>
  <si>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</si>
  <si>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</si>
  <si>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</si>
  <si>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</si>
  <si>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</si>
  <si>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</si>
  <si>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</si>
  <si>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</si>
  <si>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</si>
  <si>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</si>
  <si>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</si>
  <si>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</si>
  <si>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</si>
  <si>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</si>
  <si>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</si>
  <si>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</si>
  <si>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</si>
  <si>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</si>
  <si>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</si>
  <si>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</si>
  <si>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</si>
  <si>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</si>
  <si>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</si>
  <si>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</si>
  <si>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</si>
  <si>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</si>
  <si>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</si>
  <si>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</si>
  <si>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</si>
  <si>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</si>
  <si>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</si>
  <si>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</si>
  <si>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</si>
  <si>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</si>
  <si>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</si>
  <si>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</si>
  <si>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</si>
  <si>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</si>
  <si>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</si>
  <si>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</si>
  <si>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</si>
  <si>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</si>
  <si>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</si>
  <si>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</si>
  <si>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</si>
  <si>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</si>
  <si>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</si>
  <si>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</si>
  <si>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</si>
  <si>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</si>
  <si>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</si>
  <si>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</si>
  <si>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</si>
  <si>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</si>
  <si>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</si>
  <si>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</si>
  <si>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</si>
  <si>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</si>
  <si>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</si>
  <si>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</si>
  <si>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</si>
  <si>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</si>
  <si>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</si>
  <si>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</si>
  <si>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</si>
  <si>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</si>
  <si>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</si>
  <si>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</si>
  <si>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</si>
  <si>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</si>
  <si>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</si>
  <si>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</si>
  <si>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</si>
  <si>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</si>
  <si>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</si>
  <si>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</si>
  <si>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</si>
  <si>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</si>
  <si>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</si>
  <si>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</si>
  <si>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</si>
  <si>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</si>
  <si>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</si>
  <si>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</si>
  <si>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</si>
  <si>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</si>
  <si>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</si>
  <si>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</si>
  <si>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</si>
  <si>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</si>
  <si>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</si>
  <si>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</si>
  <si>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</si>
  <si>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</si>
  <si>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</si>
  <si>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</si>
  <si>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</si>
  <si>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</si>
  <si>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</si>
  <si>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</si>
  <si>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</si>
  <si>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</si>
  <si>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</si>
  <si>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</si>
  <si>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</si>
  <si>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</si>
  <si>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</si>
  <si>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</si>
  <si>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</si>
  <si>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</si>
  <si>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</si>
  <si>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</si>
  <si>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</si>
  <si>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</si>
  <si>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</si>
  <si>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</si>
  <si>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</si>
  <si>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</si>
  <si>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</si>
  <si>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</si>
  <si>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</si>
  <si>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</si>
  <si>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</si>
  <si>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</si>
  <si>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</si>
  <si>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</si>
  <si>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</si>
  <si>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</si>
  <si>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</si>
  <si>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</si>
  <si>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</si>
  <si>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</si>
  <si>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</si>
  <si>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</si>
  <si>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</si>
  <si>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</si>
  <si>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</si>
  <si>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</si>
  <si>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</si>
  <si>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</si>
  <si>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</si>
  <si>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</si>
  <si>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</si>
  <si>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</si>
  <si>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</si>
  <si>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</si>
  <si>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</si>
  <si>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</si>
  <si>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</si>
  <si>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</si>
  <si>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</si>
  <si>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</si>
  <si>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</si>
  <si>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</si>
  <si>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</si>
  <si>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</si>
  <si>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</si>
  <si>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</si>
  <si>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</si>
  <si>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</si>
  <si>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</si>
  <si>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</si>
  <si>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</si>
  <si>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</si>
  <si>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</si>
  <si>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</si>
  <si>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</si>
  <si>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</si>
  <si>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</si>
  <si>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</si>
  <si>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</si>
  <si>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</si>
  <si>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</si>
  <si>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</si>
  <si>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</si>
  <si>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</si>
  <si>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</si>
  <si>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</si>
  <si>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</si>
  <si>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</si>
  <si>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</si>
  <si>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</si>
  <si>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</si>
  <si>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</si>
  <si>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</si>
  <si>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</si>
  <si>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</si>
  <si>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</si>
  <si>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</si>
  <si>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</si>
  <si>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</si>
  <si>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</si>
  <si>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</si>
  <si>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</si>
  <si>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</si>
  <si>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</si>
  <si>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</si>
  <si>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</si>
  <si>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</si>
  <si>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</si>
  <si>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</si>
  <si>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</si>
  <si>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</si>
  <si>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</si>
  <si>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</si>
  <si>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</si>
  <si>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</si>
  <si>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</si>
  <si>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</si>
  <si>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</si>
  <si>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</si>
  <si>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</si>
  <si>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</si>
  <si>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</si>
  <si>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</si>
  <si>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</si>
  <si>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</si>
  <si>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</si>
  <si>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</si>
  <si>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</si>
  <si>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</si>
  <si>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</si>
  <si>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</si>
  <si>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</si>
  <si>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</si>
  <si>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</si>
  <si>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</si>
  <si>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</si>
  <si>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</si>
  <si>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</si>
  <si>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</si>
  <si>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</si>
  <si>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</si>
  <si>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</si>
  <si>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</si>
  <si>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</si>
  <si>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</si>
  <si>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</si>
  <si>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</si>
  <si>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</si>
  <si>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</si>
  <si>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</si>
  <si>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</si>
  <si>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</si>
  <si>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</si>
  <si>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</si>
  <si>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</si>
  <si>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</si>
  <si>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</si>
  <si>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</si>
  <si>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</si>
  <si>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</si>
  <si>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</si>
  <si>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</si>
  <si>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</si>
  <si>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</si>
  <si>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</si>
  <si>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</si>
  <si>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</si>
  <si>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</si>
  <si>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</si>
  <si>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</si>
  <si>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</si>
  <si>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</si>
  <si>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</si>
  <si>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</si>
  <si>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</si>
  <si>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</si>
  <si>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</si>
  <si>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</si>
  <si>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</si>
  <si>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</si>
  <si>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</si>
  <si>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</si>
  <si>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</si>
  <si>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</si>
  <si>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</si>
  <si>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</si>
  <si>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</si>
  <si>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</si>
  <si>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</si>
  <si>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</si>
  <si>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</si>
  <si>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</si>
  <si>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</si>
  <si>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</si>
  <si>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</si>
  <si>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</si>
  <si>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</si>
  <si>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</si>
  <si>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</si>
  <si>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</si>
  <si>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</si>
  <si>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</si>
  <si>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</si>
  <si>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</si>
  <si>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</si>
  <si>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</si>
  <si>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</si>
  <si>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</si>
  <si>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</si>
  <si>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</si>
  <si>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</si>
  <si>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</si>
  <si>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</si>
  <si>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</si>
  <si>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</si>
  <si>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</si>
  <si>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</si>
  <si>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</si>
  <si>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</si>
  <si>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</si>
  <si>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</si>
  <si>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</si>
  <si>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</si>
  <si>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</si>
  <si>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</si>
  <si>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</si>
  <si>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</si>
  <si>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</si>
  <si>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</si>
  <si>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</si>
  <si>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</si>
  <si>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</si>
  <si>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</si>
  <si>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</si>
  <si>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</si>
  <si>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</si>
  <si>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</si>
  <si>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</si>
  <si>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</si>
  <si>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</si>
  <si>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</si>
  <si>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</si>
  <si>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</si>
  <si>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</si>
  <si>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</si>
  <si>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</si>
  <si>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</si>
  <si>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</si>
  <si>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</si>
  <si>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</si>
  <si>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</si>
  <si>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</si>
  <si>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</si>
  <si>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</si>
  <si>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</si>
  <si>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</si>
  <si>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</si>
  <si>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</si>
  <si>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</si>
  <si>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</si>
  <si>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</si>
  <si>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</si>
  <si>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</si>
  <si>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</si>
  <si>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</si>
  <si>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</si>
  <si>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</si>
  <si>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</si>
  <si>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</si>
  <si>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</si>
  <si>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</si>
  <si>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</si>
  <si>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</si>
  <si>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</si>
  <si>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</si>
  <si>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</si>
  <si>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</si>
  <si>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</si>
  <si>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</si>
  <si>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</si>
  <si>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</si>
  <si>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</si>
  <si>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</si>
  <si>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</si>
  <si>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</si>
  <si>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</si>
  <si>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</si>
  <si>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</si>
  <si>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</si>
  <si>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</si>
  <si>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</si>
  <si>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</si>
  <si>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</si>
  <si>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</si>
  <si>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</si>
  <si>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</si>
  <si>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</si>
  <si>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</si>
  <si>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</si>
  <si>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</si>
  <si>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</si>
  <si>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</si>
  <si>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</si>
  <si>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</si>
  <si>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</si>
  <si>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</si>
  <si>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</si>
  <si>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</si>
  <si>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</si>
  <si>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</si>
  <si>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</si>
  <si>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</si>
  <si>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</si>
  <si>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</si>
  <si>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</si>
  <si>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</si>
  <si>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</si>
  <si>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</si>
  <si>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</si>
  <si>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</si>
  <si>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</si>
  <si>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</si>
  <si>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</si>
  <si>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</si>
  <si>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</si>
  <si>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</si>
  <si>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</si>
  <si>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</si>
  <si>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</si>
  <si>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</si>
  <si>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</si>
  <si>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</si>
  <si>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</si>
  <si>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</si>
  <si>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</si>
  <si>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</si>
  <si>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</si>
  <si>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</si>
  <si>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</si>
  <si>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</si>
  <si>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</si>
  <si>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</si>
  <si>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</si>
  <si>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</si>
  <si>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</si>
  <si>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</si>
  <si>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</si>
  <si>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</si>
  <si>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</si>
  <si>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</si>
  <si>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</si>
  <si>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</si>
  <si>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</si>
  <si>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</si>
  <si>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</si>
  <si>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</si>
  <si>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</si>
  <si>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</si>
  <si>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</si>
  <si>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</si>
  <si>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</si>
  <si>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</si>
  <si>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</si>
  <si>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</si>
  <si>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</si>
  <si>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</si>
  <si>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</si>
  <si>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</si>
  <si>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</si>
  <si>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</si>
  <si>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</si>
  <si>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</si>
  <si>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</si>
  <si>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</si>
  <si>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</si>
  <si>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</si>
  <si>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</si>
  <si>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</si>
  <si>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</si>
  <si>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</si>
  <si>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</si>
  <si>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</si>
  <si>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</si>
  <si>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</si>
  <si>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</si>
  <si>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</si>
  <si>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</si>
  <si>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</si>
  <si>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</si>
  <si>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</si>
  <si>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</si>
  <si>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</si>
  <si>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</si>
  <si>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</si>
  <si>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</si>
  <si>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</si>
  <si>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</si>
  <si>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</si>
  <si>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</si>
  <si>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</si>
  <si>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</si>
  <si>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</si>
  <si>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</si>
  <si>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</si>
  <si>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</si>
  <si>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</si>
  <si>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</si>
  <si>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</si>
  <si>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</si>
  <si>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</si>
  <si>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</si>
  <si>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</si>
  <si>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</si>
  <si>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</si>
  <si>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</si>
  <si>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</si>
  <si>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</si>
  <si>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</si>
  <si>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</si>
  <si>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</si>
  <si>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</si>
  <si>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</si>
  <si>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</si>
  <si>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</si>
  <si>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</si>
  <si>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</si>
  <si>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</si>
  <si>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</si>
  <si>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</si>
  <si>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</si>
  <si>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</si>
  <si>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</si>
  <si>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</si>
  <si>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</si>
  <si>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</si>
  <si>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</si>
  <si>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</si>
  <si>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</si>
  <si>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</si>
  <si>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</si>
  <si>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</si>
  <si>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</si>
  <si>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</si>
  <si>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</si>
  <si>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</si>
  <si>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</si>
  <si>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</si>
  <si>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</si>
  <si>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</si>
  <si>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</si>
  <si>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</si>
  <si>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</si>
  <si>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</si>
  <si>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</si>
  <si>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</si>
  <si>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</si>
  <si>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</si>
  <si>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</si>
  <si>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</si>
  <si>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</si>
  <si>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</si>
  <si>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</si>
  <si>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</si>
  <si>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</si>
  <si>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</si>
  <si>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</si>
  <si>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</si>
  <si>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</si>
  <si>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</si>
  <si>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</si>
  <si>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</si>
  <si>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</si>
  <si>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</si>
  <si>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</si>
  <si>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</si>
  <si>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</si>
  <si>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</si>
  <si>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</si>
  <si>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</si>
  <si>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</si>
  <si>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</si>
  <si>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</si>
  <si>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</si>
  <si>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</si>
  <si>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</si>
  <si>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</si>
  <si>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</si>
  <si>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</si>
  <si>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</si>
  <si>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</si>
  <si>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</si>
  <si>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</si>
  <si>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</si>
  <si>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</si>
  <si>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</si>
  <si>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</si>
  <si>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</si>
  <si>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</si>
  <si>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</si>
  <si>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</si>
  <si>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</si>
  <si>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</si>
  <si>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</si>
  <si>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</si>
  <si>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</si>
  <si>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</si>
  <si>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</si>
  <si>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</si>
  <si>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</si>
  <si>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</si>
  <si>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</si>
  <si>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</si>
  <si>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</si>
  <si>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</si>
  <si>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</si>
  <si>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</si>
  <si>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</si>
  <si>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</si>
  <si>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</si>
  <si>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</si>
  <si>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</si>
  <si>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</si>
  <si>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</si>
  <si>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</si>
  <si>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</si>
  <si>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</si>
  <si>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</si>
  <si>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</si>
  <si>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</si>
  <si>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</si>
  <si>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</si>
  <si>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</si>
  <si>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</si>
  <si>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</si>
  <si>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</si>
  <si>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</si>
  <si>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</si>
  <si>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</si>
  <si>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</si>
  <si>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</si>
  <si>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</si>
  <si>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</si>
  <si>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</si>
  <si>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</si>
  <si>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</si>
  <si>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</si>
  <si>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</si>
  <si>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</si>
  <si>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</si>
  <si>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</si>
  <si>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</si>
  <si>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</si>
  <si>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</si>
  <si>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</si>
  <si>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</si>
  <si>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</si>
  <si>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</si>
  <si>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</si>
  <si>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</si>
  <si>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</si>
  <si>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</si>
  <si>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</si>
  <si>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</si>
  <si>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</si>
  <si>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</si>
  <si>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</si>
  <si>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</si>
  <si>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</si>
  <si>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</si>
  <si>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</si>
  <si>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</si>
  <si>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</si>
  <si>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</si>
  <si>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</si>
  <si>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</si>
  <si>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</si>
  <si>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</si>
  <si>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</si>
  <si>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</si>
  <si>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</si>
  <si>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</si>
  <si>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</si>
  <si>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</si>
  <si>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</si>
  <si>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</si>
  <si>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</si>
  <si>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</si>
  <si>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</si>
  <si>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</si>
  <si>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</si>
  <si>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</si>
  <si>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</si>
  <si>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</si>
  <si>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</si>
  <si>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</si>
  <si>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</si>
  <si>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</si>
  <si>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</si>
  <si>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</si>
  <si>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</si>
  <si>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</si>
  <si>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</si>
  <si>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</si>
  <si>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</si>
  <si>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</si>
  <si>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</si>
  <si>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</si>
  <si>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</si>
  <si>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</si>
  <si>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</si>
  <si>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</si>
  <si>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</si>
  <si>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</si>
  <si>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</si>
  <si>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</si>
  <si>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</si>
  <si>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</si>
  <si>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</si>
  <si>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</si>
  <si>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</si>
  <si>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</si>
  <si>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</si>
  <si>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</si>
  <si>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</si>
  <si>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</si>
  <si>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</si>
  <si>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</si>
  <si>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</si>
  <si>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</si>
  <si>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</si>
  <si>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</si>
  <si>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</si>
  <si>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</si>
  <si>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</si>
  <si>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</si>
  <si>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</si>
  <si>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</si>
  <si>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</si>
  <si>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</si>
  <si>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</si>
  <si>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</si>
  <si>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</si>
  <si>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</si>
  <si>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</si>
  <si>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</si>
  <si>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</si>
  <si>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</si>
  <si>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</si>
  <si>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</si>
  <si>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</si>
  <si>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</si>
  <si>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</si>
  <si>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</si>
  <si>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</si>
  <si>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</si>
  <si>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</si>
  <si>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</si>
  <si>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</si>
  <si>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</si>
  <si>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</si>
  <si>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</si>
  <si>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</si>
  <si>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</si>
  <si>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</si>
  <si>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</si>
  <si>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</si>
  <si>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</si>
  <si>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</si>
  <si>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</si>
  <si>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</si>
  <si>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</si>
  <si>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</si>
  <si>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</si>
  <si>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</si>
  <si>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</si>
  <si>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</si>
  <si>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</si>
  <si>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</si>
  <si>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</si>
  <si>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</si>
  <si>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</si>
  <si>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</si>
  <si>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</si>
  <si>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</si>
  <si>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</si>
  <si>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</si>
  <si>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</si>
  <si>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</si>
  <si>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</si>
  <si>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</si>
  <si>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</si>
  <si>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</si>
  <si>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</si>
  <si>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</si>
  <si>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</si>
  <si>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</si>
  <si>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</si>
  <si>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</si>
  <si>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</si>
  <si>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</si>
  <si>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</si>
  <si>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</si>
  <si>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</si>
  <si>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</si>
  <si>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</si>
  <si>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</si>
  <si>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</si>
  <si>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</si>
  <si>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</si>
  <si>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</si>
  <si>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</si>
  <si>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</si>
  <si>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</si>
  <si>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</si>
  <si>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</si>
  <si>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</si>
  <si>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</si>
  <si>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</si>
  <si>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</si>
  <si>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</si>
  <si>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</si>
  <si>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</si>
  <si>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</si>
  <si>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</si>
  <si>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</si>
  <si>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</si>
  <si>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</si>
  <si>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</si>
  <si>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</si>
  <si>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</si>
  <si>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</si>
  <si>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</si>
  <si>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</si>
  <si>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</si>
  <si>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</si>
  <si>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</si>
  <si>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</si>
  <si>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</si>
  <si>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</si>
  <si>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</si>
  <si>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</si>
  <si>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</si>
  <si>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</si>
  <si>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</si>
  <si>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</si>
  <si>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</si>
  <si>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</si>
  <si>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</si>
  <si>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</si>
  <si>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</si>
  <si>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</si>
  <si>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</si>
  <si>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</si>
  <si>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</si>
  <si>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</si>
  <si>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</si>
  <si>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</si>
  <si>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</si>
  <si>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</si>
  <si>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</si>
  <si>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</si>
  <si>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</si>
  <si>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</si>
  <si>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</si>
  <si>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</si>
  <si>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</si>
  <si>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</si>
  <si>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</si>
  <si>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</si>
  <si>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</si>
  <si>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</si>
  <si>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</si>
  <si>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</si>
  <si>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</si>
  <si>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</si>
  <si>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</si>
  <si>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</si>
  <si>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</si>
  <si>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</si>
  <si>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</si>
  <si>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</si>
  <si>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</si>
  <si>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</si>
  <si>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</si>
  <si>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</si>
  <si>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</si>
  <si>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</si>
  <si>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</si>
  <si>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</si>
  <si>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</si>
  <si>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</si>
  <si>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</si>
  <si>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</si>
  <si>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</si>
  <si>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</si>
  <si>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</si>
  <si>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</si>
  <si>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</si>
  <si>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</si>
  <si>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</si>
  <si>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</si>
  <si>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</si>
  <si>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</si>
  <si>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</si>
  <si>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</si>
  <si>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</si>
  <si>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</si>
  <si>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</si>
  <si>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</si>
  <si>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</si>
  <si>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</si>
  <si>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</si>
  <si>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</si>
  <si>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</si>
  <si>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</si>
  <si>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</si>
  <si>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</si>
  <si>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</si>
  <si>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</si>
  <si>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</si>
  <si>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</si>
  <si>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</si>
  <si>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</si>
  <si>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</si>
  <si>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</si>
  <si>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</si>
  <si>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</si>
  <si>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</si>
  <si>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</si>
  <si>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</si>
  <si>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</si>
  <si>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</si>
  <si>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</si>
  <si>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</si>
  <si>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</si>
  <si>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</si>
  <si>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</si>
  <si>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</si>
  <si>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</si>
  <si>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</si>
  <si>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</si>
  <si>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</si>
  <si>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</si>
  <si>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</si>
  <si>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</si>
  <si>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</si>
  <si>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</si>
  <si>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</si>
  <si>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</si>
  <si>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</si>
  <si>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</si>
  <si>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</si>
  <si>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</si>
  <si>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</si>
  <si>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</si>
  <si>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</si>
  <si>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</si>
  <si>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</si>
  <si>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</si>
  <si>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</si>
  <si>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</si>
  <si>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</si>
  <si>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</si>
  <si>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</si>
  <si>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</si>
  <si>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</si>
  <si>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</si>
  <si>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</si>
  <si>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</si>
  <si>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</si>
  <si>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</si>
  <si>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</si>
  <si>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</si>
  <si>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</si>
  <si>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</si>
  <si>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</si>
  <si>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</si>
  <si>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</si>
  <si>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</si>
  <si>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</si>
  <si>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</si>
  <si>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</si>
  <si>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</si>
  <si>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</si>
  <si>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</si>
  <si>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</si>
  <si>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</si>
  <si>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</si>
  <si>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</si>
  <si>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</si>
  <si>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</si>
  <si>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</si>
  <si>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</si>
  <si>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</si>
  <si>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</si>
  <si>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</si>
  <si>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</si>
  <si>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</si>
  <si>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</si>
  <si>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</si>
  <si>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</si>
  <si>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</si>
  <si>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</si>
  <si>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</si>
  <si>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</si>
  <si>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</si>
  <si>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</si>
  <si>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</si>
  <si>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</si>
  <si>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</si>
  <si>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</si>
  <si>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</si>
  <si>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</si>
  <si>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</si>
  <si>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</si>
  <si>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</si>
  <si>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</si>
  <si>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</si>
  <si>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</si>
  <si>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</si>
  <si>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</si>
  <si>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</si>
  <si>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</si>
  <si>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</si>
  <si>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</si>
  <si>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</si>
  <si>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</si>
  <si>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</si>
  <si>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</si>
  <si>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</si>
  <si>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</si>
  <si>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</si>
  <si>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</si>
  <si>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</si>
  <si>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</si>
  <si>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</si>
  <si>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</si>
  <si>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</si>
  <si>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</si>
  <si>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</si>
  <si>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</si>
  <si>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</si>
  <si>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</si>
  <si>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</si>
  <si>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</si>
  <si>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</si>
  <si>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</si>
  <si>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</si>
  <si>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</si>
  <si>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</si>
  <si>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</si>
  <si>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</si>
  <si>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</si>
  <si>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</si>
  <si>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</si>
  <si>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</si>
  <si>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</si>
  <si>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</si>
  <si>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</si>
  <si>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</si>
  <si>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</si>
  <si>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</si>
  <si>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</si>
  <si>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</si>
  <si>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</si>
  <si>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</si>
  <si>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</si>
  <si>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</si>
  <si>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</si>
  <si>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</si>
  <si>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</si>
  <si>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</si>
  <si>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</si>
  <si>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</si>
  <si>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</si>
  <si>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</si>
  <si>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</si>
  <si>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</si>
  <si>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</si>
  <si>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</si>
  <si>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</si>
  <si>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</si>
  <si>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</si>
  <si>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</si>
  <si>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</si>
  <si>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</si>
  <si>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</si>
  <si>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</si>
  <si>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</si>
  <si>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</si>
  <si>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</si>
  <si>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</si>
  <si>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</si>
  <si>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</si>
  <si>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</si>
  <si>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</si>
  <si>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</si>
  <si>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</si>
  <si>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</si>
  <si>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</si>
  <si>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</si>
  <si>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</si>
  <si>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</si>
  <si>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</si>
  <si>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</si>
  <si>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</si>
  <si>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</si>
  <si>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</si>
  <si>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</si>
  <si>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</si>
  <si>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</si>
  <si>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</si>
  <si>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</si>
  <si>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</si>
  <si>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</si>
  <si>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</si>
  <si>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</si>
  <si>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</si>
  <si>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</si>
  <si>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</si>
  <si>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</si>
  <si>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</si>
  <si>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</si>
  <si>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</si>
  <si>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</si>
  <si>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</si>
  <si>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</si>
  <si>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</si>
  <si>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</si>
  <si>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</si>
  <si>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</si>
  <si>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</si>
  <si>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</si>
  <si>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</si>
  <si>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</si>
  <si>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</si>
  <si>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</si>
  <si>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</si>
  <si>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</si>
  <si>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</si>
  <si>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</si>
  <si>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</si>
  <si>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</si>
  <si>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</si>
  <si>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</si>
  <si>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</si>
  <si>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</si>
  <si>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</si>
  <si>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</si>
  <si>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</si>
  <si>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</si>
  <si>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</si>
  <si>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</si>
  <si>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</si>
  <si>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</si>
  <si>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</si>
  <si>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</si>
  <si>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</si>
  <si>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</si>
  <si>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</si>
  <si>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</si>
  <si>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</si>
  <si>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</si>
  <si>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</si>
  <si>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</si>
  <si>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</si>
  <si>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</si>
  <si>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</si>
  <si>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</si>
  <si>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</si>
  <si>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</si>
  <si>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</si>
  <si>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</si>
  <si>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</si>
  <si>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</si>
  <si>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</si>
  <si>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</si>
  <si>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</si>
  <si>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</si>
  <si>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</si>
  <si>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</si>
  <si>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</si>
  <si>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</si>
  <si>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</si>
  <si>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</si>
  <si>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</si>
  <si>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</si>
  <si>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</si>
  <si>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</si>
  <si>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</si>
  <si>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</si>
  <si>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</si>
  <si>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</si>
  <si>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</si>
  <si>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</si>
  <si>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</si>
  <si>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</si>
  <si>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</si>
  <si>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</si>
  <si>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</si>
  <si>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</si>
  <si>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</si>
  <si>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</si>
  <si>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</si>
  <si>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</si>
  <si>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</si>
  <si>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</si>
  <si>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</si>
  <si>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</si>
  <si>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</si>
  <si>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</si>
  <si>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</si>
  <si>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</si>
  <si>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</si>
  <si>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</si>
  <si>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</si>
  <si>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</si>
  <si>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</si>
  <si>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</si>
  <si>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</si>
  <si>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</si>
  <si>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</si>
  <si>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</si>
  <si>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</si>
  <si>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</si>
  <si>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</si>
  <si>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</si>
  <si>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</si>
  <si>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</si>
  <si>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</si>
  <si>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</si>
  <si>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</si>
  <si>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</si>
  <si>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</si>
  <si>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</si>
  <si>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</si>
  <si>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</si>
  <si>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</si>
  <si>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</si>
  <si>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</si>
  <si>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</si>
  <si>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</si>
  <si>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</si>
  <si>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</si>
  <si>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</si>
  <si>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</si>
  <si>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</si>
  <si>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</si>
  <si>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</si>
  <si>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</si>
  <si>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</si>
  <si>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</si>
  <si>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</si>
  <si>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</si>
  <si>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</si>
  <si>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</si>
  <si>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</si>
  <si>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</si>
  <si>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</si>
  <si>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</si>
  <si>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</si>
  <si>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</si>
  <si>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</si>
  <si>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</si>
  <si>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</si>
  <si>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</si>
  <si>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</si>
  <si>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</si>
  <si>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</si>
  <si>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</si>
  <si>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</si>
  <si>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</si>
  <si>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</si>
  <si>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</si>
  <si>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</si>
  <si>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</si>
  <si>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</si>
  <si>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</si>
  <si>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</si>
  <si>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</si>
  <si>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</si>
  <si>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</si>
  <si>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</si>
  <si>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</si>
  <si>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</si>
  <si>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</si>
  <si>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</si>
  <si>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</si>
  <si>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</si>
  <si>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</si>
  <si>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</si>
  <si>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</si>
  <si>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</si>
  <si>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</si>
  <si>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</si>
  <si>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</si>
  <si>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</si>
  <si>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</si>
  <si>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</si>
  <si>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</si>
  <si>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</si>
  <si>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</si>
  <si>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</si>
  <si>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</si>
  <si>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</si>
  <si>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</si>
  <si>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</si>
  <si>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</si>
  <si>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</si>
  <si>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</si>
  <si>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</si>
  <si>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</si>
  <si>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</si>
  <si>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</si>
  <si>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</si>
  <si>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</si>
  <si>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</si>
  <si>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</si>
  <si>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</si>
  <si>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</si>
  <si>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</si>
  <si>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</si>
  <si>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</si>
  <si>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</si>
  <si>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</si>
  <si>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</si>
  <si>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</si>
  <si>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</si>
  <si>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</si>
  <si>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</si>
  <si>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</si>
  <si>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</si>
  <si>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</si>
  <si>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</si>
  <si>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</si>
  <si>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</si>
  <si>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</si>
  <si>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</si>
  <si>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</si>
  <si>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</si>
  <si>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</si>
  <si>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</si>
  <si>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</si>
  <si>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</si>
  <si>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</si>
  <si>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</si>
  <si>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</si>
  <si>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</si>
  <si>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</si>
  <si>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</si>
  <si>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</si>
  <si>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</si>
  <si>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</si>
  <si>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</si>
  <si>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</si>
  <si>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</si>
  <si>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</si>
  <si>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</si>
  <si>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</si>
  <si>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</si>
  <si>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</si>
  <si>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</si>
  <si>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</si>
  <si>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</si>
  <si>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</si>
  <si>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</si>
  <si>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</si>
  <si>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</si>
  <si>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</si>
  <si>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</si>
  <si>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</si>
  <si>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</si>
  <si>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</si>
  <si>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</si>
  <si>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</si>
  <si>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</si>
  <si>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</si>
  <si>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</si>
  <si>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</si>
  <si>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</si>
  <si>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</si>
  <si>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</si>
  <si>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</si>
  <si>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</si>
  <si>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</si>
  <si>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</si>
  <si>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</si>
  <si>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</si>
  <si>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</si>
  <si>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</si>
  <si>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</si>
  <si>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</si>
  <si>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</si>
  <si>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</si>
  <si>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</si>
  <si>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</si>
  <si>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</si>
  <si>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</si>
  <si>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</si>
  <si>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</si>
  <si>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</si>
  <si>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</si>
  <si>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</si>
  <si>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</si>
  <si>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</si>
  <si>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</si>
  <si>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</si>
  <si>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</si>
  <si>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</si>
  <si>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</si>
  <si>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</si>
  <si>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</si>
  <si>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</si>
  <si>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</si>
  <si>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</si>
  <si>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</si>
  <si>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</si>
  <si>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</si>
  <si>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</si>
  <si>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</si>
  <si>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</si>
  <si>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</si>
  <si>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</si>
  <si>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</si>
  <si>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</si>
  <si>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</si>
  <si>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</si>
  <si>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</si>
  <si>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</si>
  <si>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</si>
  <si>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</si>
  <si>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</si>
  <si>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</si>
  <si>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</si>
  <si>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</si>
  <si>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</si>
  <si>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</si>
  <si>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</si>
  <si>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</si>
  <si>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</si>
  <si>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</si>
  <si>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</si>
  <si>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</si>
  <si>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</si>
  <si>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</si>
  <si>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</si>
  <si>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</si>
  <si>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</si>
  <si>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</si>
  <si>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</si>
  <si>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</si>
  <si>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</si>
  <si>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</si>
  <si>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</si>
  <si>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</si>
  <si>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</si>
  <si>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</si>
  <si>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</si>
  <si>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</si>
  <si>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</si>
  <si>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</si>
  <si>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</si>
  <si>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</si>
  <si>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</si>
  <si>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</si>
  <si>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</si>
  <si>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</si>
  <si>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</si>
  <si>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</si>
  <si>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</si>
  <si>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</si>
  <si>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</si>
  <si>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</si>
  <si>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</si>
  <si>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</si>
  <si>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</si>
  <si>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</si>
  <si>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</si>
  <si>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</si>
  <si>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</si>
  <si>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</si>
  <si>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</si>
  <si>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</si>
  <si>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</si>
  <si>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</si>
  <si>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</si>
  <si>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</si>
  <si>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</si>
  <si>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</si>
  <si>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</si>
  <si>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</si>
  <si>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</si>
  <si>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</si>
  <si>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</si>
  <si>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</si>
  <si>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</si>
  <si>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</si>
  <si>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</si>
  <si>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</si>
  <si>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</si>
  <si>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</si>
  <si>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</si>
  <si>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</si>
  <si>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</si>
  <si>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</si>
  <si>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</si>
  <si>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</si>
  <si>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</si>
  <si>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</si>
  <si>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</si>
  <si>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</si>
  <si>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</si>
  <si>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</si>
  <si>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</si>
  <si>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</si>
  <si>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</si>
  <si>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</si>
  <si>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</si>
  <si>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</si>
  <si>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</si>
  <si>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</si>
  <si>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</si>
  <si>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</si>
  <si>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</si>
  <si>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</si>
  <si>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</si>
  <si>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</si>
  <si>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</si>
  <si>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</si>
  <si>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</si>
  <si>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</si>
  <si>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</si>
  <si>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</si>
  <si>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</si>
  <si>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</si>
  <si>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</si>
  <si>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</si>
  <si>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</si>
  <si>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</si>
  <si>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</si>
  <si>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</si>
  <si>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</si>
  <si>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</si>
  <si>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</si>
  <si>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</si>
  <si>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</si>
  <si>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</si>
  <si>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</si>
  <si>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</si>
  <si>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</si>
  <si>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</si>
  <si>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</si>
  <si>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</si>
  <si>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</si>
  <si>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</si>
  <si>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</si>
  <si>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</si>
  <si>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</si>
  <si>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</si>
  <si>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</si>
  <si>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</si>
  <si>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</si>
  <si>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</si>
  <si>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</si>
  <si>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</si>
  <si>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</si>
  <si>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</si>
  <si>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</si>
  <si>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</si>
  <si>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</si>
  <si>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</si>
  <si>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</si>
  <si>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</si>
  <si>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</si>
  <si>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</si>
  <si>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</si>
  <si>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</si>
  <si>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</si>
  <si>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</si>
  <si>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</si>
  <si>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</si>
  <si>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</si>
  <si>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</si>
  <si>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</si>
  <si>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</si>
  <si>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</si>
  <si>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</si>
  <si>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</si>
  <si>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</si>
  <si>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</si>
  <si>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</si>
  <si>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</si>
  <si>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</si>
  <si>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</si>
  <si>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</si>
  <si>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</si>
  <si>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</si>
  <si>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</si>
  <si>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</si>
  <si>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</si>
  <si>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</si>
  <si>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</si>
  <si>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</si>
  <si>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</si>
  <si>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</si>
  <si>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</si>
  <si>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</si>
  <si>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</si>
  <si>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</si>
  <si>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</si>
  <si>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</si>
  <si>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</si>
  <si>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</si>
  <si>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</si>
  <si>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</si>
  <si>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</si>
  <si>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</si>
  <si>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</si>
  <si>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</si>
  <si>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</si>
  <si>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</si>
  <si>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</si>
  <si>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</si>
  <si>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</si>
  <si>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</si>
  <si>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</si>
  <si>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</si>
  <si>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</si>
  <si>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</si>
  <si>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</si>
  <si>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</si>
  <si>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</si>
  <si>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</si>
  <si>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</si>
  <si>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</si>
  <si>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</si>
  <si>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</si>
  <si>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</si>
  <si>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</si>
  <si>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</si>
  <si>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</si>
  <si>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</si>
  <si>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</si>
  <si>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</si>
  <si>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</si>
  <si>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</si>
  <si>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</si>
  <si>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</si>
  <si>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</si>
  <si>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</si>
  <si>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</si>
  <si>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</si>
  <si>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</si>
  <si>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</si>
  <si>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</si>
  <si>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</si>
  <si>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</si>
  <si>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</si>
  <si>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</si>
  <si>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</si>
  <si>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</si>
  <si>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</si>
  <si>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</si>
  <si>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</si>
  <si>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</si>
  <si>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</si>
  <si>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</si>
  <si>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</si>
  <si>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</si>
  <si>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</si>
  <si>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</si>
  <si>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</si>
  <si>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</si>
  <si>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</si>
  <si>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</si>
  <si>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</si>
  <si>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</si>
  <si>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</si>
  <si>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</si>
  <si>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</si>
  <si>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</si>
  <si>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</si>
  <si>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</si>
  <si>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</si>
  <si>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</si>
  <si>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</si>
  <si>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</si>
  <si>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</si>
  <si>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</si>
  <si>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</si>
  <si>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</si>
  <si>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</si>
  <si>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</si>
  <si>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</si>
  <si>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</si>
  <si>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</si>
  <si>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</si>
  <si>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</si>
  <si>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</si>
  <si>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</si>
  <si>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</si>
  <si>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</si>
  <si>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</si>
  <si>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</si>
  <si>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</si>
  <si>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</si>
  <si>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</si>
  <si>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</si>
  <si>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</si>
  <si>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</si>
  <si>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</si>
  <si>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</si>
  <si>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</si>
  <si>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</si>
  <si>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</si>
  <si>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</si>
  <si>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</si>
  <si>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</si>
  <si>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</si>
  <si>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</si>
  <si>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</si>
  <si>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</si>
  <si>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</si>
  <si>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</si>
  <si>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</si>
  <si>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</si>
  <si>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</si>
  <si>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</si>
  <si>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</si>
  <si>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</si>
  <si>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</si>
  <si>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</si>
  <si>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</si>
  <si>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</si>
  <si>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</si>
  <si>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</si>
  <si>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</si>
  <si>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</si>
  <si>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</si>
  <si>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</si>
  <si>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</si>
  <si>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</si>
  <si>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</si>
  <si>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</si>
  <si>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</si>
  <si>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</si>
  <si>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</si>
  <si>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</si>
  <si>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</si>
  <si>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</si>
  <si>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</si>
  <si>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</si>
  <si>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</si>
  <si>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</si>
  <si>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</si>
  <si>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</si>
  <si>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</si>
  <si>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</si>
  <si>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</si>
  <si>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</si>
  <si>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</si>
  <si>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</si>
  <si>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</si>
  <si>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</si>
  <si>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</si>
  <si>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</si>
  <si>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</si>
  <si>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</si>
  <si>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</si>
  <si>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</si>
  <si>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</si>
  <si>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</si>
  <si>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</si>
  <si>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</si>
  <si>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</si>
  <si>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</si>
  <si>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</si>
  <si>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</si>
  <si>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</si>
  <si>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</si>
  <si>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</si>
  <si>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</si>
  <si>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</si>
  <si>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</si>
  <si>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</si>
  <si>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</si>
  <si>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</si>
  <si>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</si>
  <si>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</si>
  <si>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</si>
  <si>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</si>
  <si>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</si>
  <si>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</si>
  <si>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</si>
  <si>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</si>
  <si>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</si>
  <si>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</si>
  <si>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</si>
  <si>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</si>
  <si>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</si>
  <si>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</si>
  <si>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</si>
  <si>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</si>
  <si>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</si>
  <si>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</si>
  <si>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</si>
  <si>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</si>
  <si>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</si>
  <si>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</si>
  <si>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</si>
  <si>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</si>
  <si>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</si>
  <si>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</si>
  <si>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</si>
  <si>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</si>
  <si>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</si>
  <si>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</si>
  <si>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</si>
  <si>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</si>
  <si>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</si>
  <si>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</si>
  <si>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</si>
  <si>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</si>
  <si>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</si>
  <si>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</si>
  <si>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</si>
  <si>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</si>
  <si>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</si>
  <si>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</si>
  <si>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</si>
  <si>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</si>
  <si>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</si>
  <si>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</si>
  <si>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</si>
  <si>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</si>
  <si>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</si>
  <si>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</si>
  <si>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</si>
  <si>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</si>
  <si>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</si>
  <si>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</si>
  <si>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</si>
  <si>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</si>
  <si>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</si>
  <si>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</si>
  <si>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</si>
  <si>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</si>
  <si>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</si>
  <si>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</si>
  <si>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</si>
  <si>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</si>
  <si>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</si>
  <si>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</si>
  <si>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</si>
  <si>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</si>
  <si>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</si>
  <si>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</si>
  <si>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</si>
  <si>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</si>
  <si>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</si>
  <si>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</si>
  <si>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</si>
  <si>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</si>
  <si>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</si>
  <si>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</si>
  <si>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</si>
  <si>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</si>
  <si>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</si>
  <si>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</si>
  <si>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</si>
  <si>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</si>
  <si>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</si>
  <si>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</si>
  <si>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</si>
  <si>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</si>
  <si>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</si>
  <si>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</si>
  <si>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</si>
  <si>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</si>
  <si>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</si>
  <si>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</si>
  <si>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</si>
  <si>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</si>
  <si>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</si>
  <si>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</si>
  <si>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</si>
  <si>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</si>
  <si>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</si>
  <si>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</si>
  <si>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</si>
  <si>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</si>
  <si>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</si>
  <si>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</si>
  <si>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</si>
  <si>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</si>
  <si>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</si>
  <si>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</si>
  <si>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</si>
  <si>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</si>
  <si>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</si>
  <si>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</si>
  <si>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</si>
  <si>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</si>
  <si>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</si>
  <si>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</si>
  <si>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</si>
  <si>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</si>
  <si>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</si>
  <si>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</si>
  <si>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</si>
  <si>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</si>
  <si>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</si>
  <si>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</si>
  <si>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</si>
  <si>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</si>
  <si>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</si>
  <si>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</si>
  <si>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</si>
  <si>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</si>
  <si>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</si>
  <si>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</si>
  <si>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</si>
  <si>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</si>
  <si>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</si>
  <si>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</si>
  <si>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</si>
  <si>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</si>
  <si>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</si>
  <si>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</si>
  <si>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</si>
  <si>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</si>
  <si>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</si>
  <si>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</si>
  <si>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</si>
  <si>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</si>
  <si>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</si>
  <si>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</si>
  <si>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</si>
  <si>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</si>
  <si>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</si>
  <si>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</si>
  <si>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</si>
  <si>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</si>
  <si>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</si>
  <si>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</si>
  <si>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</si>
  <si>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</si>
  <si>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</si>
  <si>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</si>
  <si>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</si>
  <si>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</si>
  <si>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</si>
  <si>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</si>
  <si>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</si>
  <si>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</si>
  <si>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</si>
  <si>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</si>
  <si>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</si>
  <si>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</si>
  <si>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</si>
  <si>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</si>
  <si>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</si>
  <si>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</si>
  <si>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</si>
  <si>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</si>
  <si>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</si>
  <si>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</si>
  <si>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</si>
  <si>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</si>
  <si>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</si>
  <si>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</si>
  <si>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</si>
  <si>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</si>
  <si>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</si>
  <si>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</si>
  <si>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</si>
  <si>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</si>
  <si>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</si>
  <si>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</si>
  <si>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</si>
  <si>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</si>
  <si>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</si>
  <si>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</si>
  <si>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</si>
  <si>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</si>
  <si>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</si>
  <si>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</si>
  <si>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</si>
  <si>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</si>
  <si>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</si>
  <si>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</si>
  <si>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</si>
  <si>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</si>
  <si>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</si>
  <si>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</si>
  <si>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</si>
  <si>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</si>
  <si>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</si>
  <si>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</si>
  <si>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</si>
  <si>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</si>
  <si>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</si>
  <si>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</si>
  <si>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</si>
  <si>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</si>
  <si>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</si>
  <si>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</si>
  <si>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</si>
  <si>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</si>
  <si>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</si>
  <si>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</si>
  <si>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</si>
  <si>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</si>
  <si>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</si>
  <si>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</si>
  <si>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</si>
  <si>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</si>
  <si>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</si>
  <si>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</si>
  <si>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</si>
  <si>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</si>
  <si>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</si>
  <si>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</si>
  <si>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</si>
  <si>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</si>
  <si>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</si>
  <si>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</si>
  <si>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</si>
  <si>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</si>
  <si>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</si>
  <si>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</si>
  <si>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</si>
  <si>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</si>
  <si>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</si>
  <si>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</si>
  <si>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</si>
  <si>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</si>
  <si>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</si>
  <si>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</si>
  <si>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</si>
  <si>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</si>
  <si>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</si>
  <si>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</si>
  <si>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</si>
  <si>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</si>
  <si>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</si>
  <si>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</si>
  <si>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</si>
  <si>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</si>
  <si>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</si>
  <si>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</si>
  <si>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</si>
  <si>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</si>
  <si>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</si>
  <si>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</si>
  <si>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</si>
  <si>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</si>
  <si>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</si>
  <si>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</si>
  <si>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</si>
  <si>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</si>
  <si>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</si>
  <si>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</si>
  <si>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</si>
  <si>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</si>
  <si>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</si>
  <si>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</si>
  <si>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</si>
  <si>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</si>
  <si>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</si>
  <si>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</si>
  <si>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</si>
  <si>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</si>
  <si>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</si>
  <si>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</si>
  <si>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</si>
  <si>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</si>
  <si>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</si>
  <si>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</si>
  <si>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</si>
  <si>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</si>
  <si>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</si>
  <si>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</si>
  <si>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</si>
  <si>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</si>
  <si>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</si>
  <si>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</si>
  <si>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</si>
  <si>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</si>
  <si>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</si>
  <si>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</si>
  <si>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</si>
  <si>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</si>
  <si>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</si>
  <si>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</si>
  <si>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</si>
  <si>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</si>
  <si>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</si>
  <si>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</si>
  <si>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</si>
  <si>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</si>
  <si>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</si>
  <si>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</si>
  <si>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</si>
  <si>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</si>
  <si>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</si>
  <si>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</si>
  <si>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</si>
  <si>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</si>
  <si>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</si>
  <si>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</si>
  <si>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</si>
  <si>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</si>
  <si>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</si>
  <si>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</si>
  <si>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</si>
  <si>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</si>
  <si>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</si>
  <si>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</si>
  <si>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</si>
  <si>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</si>
  <si>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</si>
  <si>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</si>
  <si>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</si>
  <si>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</si>
  <si>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</si>
  <si>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</si>
  <si>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</si>
  <si>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</si>
  <si>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</si>
  <si>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</si>
  <si>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</si>
  <si>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</si>
  <si>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</si>
  <si>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</si>
  <si>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</si>
  <si>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</si>
  <si>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</si>
  <si>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</si>
  <si>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</si>
  <si>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</si>
  <si>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</si>
  <si>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</si>
  <si>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</si>
  <si>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</si>
  <si>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</si>
  <si>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</si>
  <si>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</si>
  <si>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</si>
  <si>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</si>
  <si>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</si>
  <si>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</si>
  <si>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</si>
  <si>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</si>
  <si>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</si>
  <si>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</si>
  <si>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</si>
  <si>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</si>
  <si>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</si>
  <si>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</si>
  <si>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</si>
  <si>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</si>
  <si>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</si>
  <si>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</si>
  <si>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</si>
  <si>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</si>
  <si>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</si>
  <si>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</si>
  <si>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</si>
  <si>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</si>
  <si>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</si>
  <si>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</si>
  <si>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</si>
  <si>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</si>
  <si>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</si>
  <si>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</si>
  <si>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</si>
  <si>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</si>
  <si>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</si>
  <si>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</si>
  <si>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</si>
  <si>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</si>
  <si>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</si>
  <si>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</si>
  <si>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</si>
  <si>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</si>
  <si>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</si>
  <si>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</si>
  <si>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</si>
  <si>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</si>
  <si>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</si>
  <si>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</si>
  <si>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</si>
  <si>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</si>
  <si>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</si>
  <si>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</si>
  <si>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</si>
  <si>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</si>
  <si>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</si>
  <si>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</si>
  <si>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</si>
  <si>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</si>
  <si>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</si>
  <si>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</si>
  <si>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</si>
  <si>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</si>
  <si>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</si>
  <si>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</si>
  <si>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</si>
  <si>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</si>
  <si>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</si>
  <si>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</si>
  <si>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</si>
  <si>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</si>
  <si>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</si>
  <si>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</si>
  <si>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</si>
  <si>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</si>
  <si>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</si>
  <si>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</si>
  <si>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</si>
  <si>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</si>
  <si>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</si>
  <si>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</si>
  <si>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</si>
  <si>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</si>
  <si>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</si>
  <si>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</si>
  <si>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</si>
  <si>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</si>
  <si>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</si>
  <si>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</si>
  <si>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</si>
  <si>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</si>
  <si>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</si>
  <si>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</si>
  <si>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</si>
  <si>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</si>
  <si>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</si>
  <si>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</si>
  <si>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</si>
  <si>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</si>
  <si>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</si>
  <si>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</si>
  <si>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</si>
  <si>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</si>
  <si>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</si>
  <si>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</si>
  <si>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</si>
  <si>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</si>
  <si>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</si>
  <si>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</si>
  <si>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</si>
  <si>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</si>
  <si>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</si>
  <si>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</si>
  <si>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</si>
  <si>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</si>
  <si>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</si>
  <si>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</si>
  <si>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</si>
  <si>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</si>
  <si>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</si>
  <si>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</si>
  <si>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</si>
  <si>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</si>
  <si>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</si>
  <si>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</si>
  <si>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</si>
  <si>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</si>
  <si>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</si>
  <si>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</si>
  <si>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</si>
  <si>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</si>
  <si>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</si>
  <si>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</si>
  <si>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</si>
  <si>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</si>
  <si>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</si>
  <si>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</si>
  <si>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</si>
  <si>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</si>
  <si>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</si>
  <si>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</si>
  <si>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</si>
  <si>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</si>
  <si>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</si>
  <si>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</si>
  <si>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</si>
  <si>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</si>
  <si>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</si>
  <si>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</si>
  <si>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</si>
  <si>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</si>
  <si>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</si>
  <si>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</si>
  <si>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</si>
  <si>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</si>
  <si>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</si>
  <si>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</si>
  <si>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</si>
  <si>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</si>
  <si>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</si>
  <si>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</si>
  <si>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</si>
  <si>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</si>
  <si>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</si>
  <si>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</si>
  <si>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</si>
  <si>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</si>
  <si>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</si>
  <si>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</si>
  <si>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</si>
  <si>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</si>
  <si>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</si>
  <si>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</si>
  <si>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</si>
  <si>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</si>
  <si>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</si>
  <si>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</si>
  <si>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</si>
  <si>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</si>
  <si>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</si>
  <si>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</si>
  <si>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</si>
  <si>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</si>
  <si>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</si>
  <si>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</si>
  <si>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</si>
  <si>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</si>
  <si>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</si>
  <si>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</si>
  <si>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</si>
  <si>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</si>
  <si>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</si>
  <si>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</si>
  <si>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</si>
  <si>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</si>
  <si>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</si>
  <si>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</si>
  <si>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</si>
  <si>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</si>
  <si>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</si>
  <si>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</si>
  <si>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</si>
  <si>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</si>
  <si>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</si>
  <si>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</si>
  <si>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</si>
  <si>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</si>
  <si>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</si>
  <si>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</si>
  <si>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</si>
  <si>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</si>
  <si>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</si>
  <si>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</si>
  <si>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</si>
  <si>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</si>
  <si>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</si>
  <si>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</si>
  <si>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</si>
  <si>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</si>
  <si>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</si>
  <si>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</si>
  <si>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</si>
  <si>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</si>
  <si>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</si>
  <si>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</si>
  <si>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</si>
  <si>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</si>
  <si>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</si>
  <si>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</si>
  <si>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</si>
  <si>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</si>
  <si>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</si>
  <si>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</si>
  <si>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</si>
  <si>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</si>
  <si>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</si>
  <si>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</si>
  <si>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</si>
  <si>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</si>
  <si>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</si>
  <si>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</si>
  <si>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</si>
  <si>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</si>
  <si>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</si>
  <si>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</si>
  <si>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</si>
  <si>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</si>
  <si>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</si>
  <si>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</si>
  <si>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</si>
  <si>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</si>
  <si>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</si>
  <si>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</si>
  <si>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</si>
  <si>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</si>
  <si>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</si>
  <si>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</si>
  <si>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</si>
  <si>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</si>
  <si>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</si>
  <si>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</si>
  <si>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</si>
  <si>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</si>
  <si>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</si>
  <si>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</si>
  <si>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</si>
  <si>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</si>
  <si>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</si>
  <si>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</si>
  <si>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</si>
  <si>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</si>
  <si>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</si>
  <si>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</si>
  <si>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</si>
  <si>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</si>
  <si>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</si>
  <si>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</si>
  <si>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</si>
  <si>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</si>
  <si>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</si>
  <si>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</si>
  <si>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</si>
  <si>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</si>
  <si>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</si>
  <si>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</si>
  <si>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</si>
  <si>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</si>
  <si>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</si>
  <si>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</si>
  <si>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</si>
  <si>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</si>
  <si>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</si>
  <si>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</si>
  <si>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</si>
  <si>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</si>
  <si>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</si>
  <si>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</si>
  <si>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</si>
  <si>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</si>
  <si>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</si>
  <si>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</si>
  <si>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</si>
  <si>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</si>
  <si>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</si>
  <si>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</si>
  <si>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</si>
  <si>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</si>
  <si>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</si>
  <si>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</si>
  <si>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</si>
  <si>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</si>
  <si>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</si>
  <si>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</si>
  <si>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</si>
  <si>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</si>
  <si>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</si>
  <si>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</si>
  <si>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</si>
  <si>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</si>
  <si>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</si>
  <si>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</si>
  <si>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</si>
  <si>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</si>
  <si>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</si>
  <si>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</si>
  <si>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</si>
  <si>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</si>
  <si>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</si>
  <si>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</si>
  <si>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</si>
  <si>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</si>
  <si>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</si>
  <si>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</si>
  <si>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</si>
  <si>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</si>
  <si>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</si>
  <si>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</si>
  <si>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</si>
  <si>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</si>
  <si>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</si>
  <si>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</si>
  <si>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</si>
  <si>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</si>
  <si>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</si>
  <si>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</si>
  <si>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</si>
  <si>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</si>
  <si>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</si>
  <si>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</si>
  <si>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</si>
  <si>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</si>
  <si>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</si>
  <si>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</si>
  <si>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</si>
  <si>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</si>
  <si>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</si>
  <si>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</si>
  <si>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</si>
  <si>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</si>
  <si>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</si>
  <si>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</si>
  <si>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</si>
  <si>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</si>
  <si>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</si>
  <si>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</si>
  <si>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</si>
  <si>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</si>
  <si>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</si>
  <si>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</si>
  <si>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</si>
  <si>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</si>
  <si>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</si>
  <si>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</si>
  <si>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</si>
  <si>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</si>
  <si>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</si>
  <si>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</si>
  <si>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</si>
  <si>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</si>
  <si>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</si>
  <si>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</si>
  <si>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</si>
  <si>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</si>
  <si>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</si>
  <si>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</si>
  <si>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</si>
  <si>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</si>
  <si>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</si>
  <si>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</si>
  <si>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</si>
  <si>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</si>
  <si>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</si>
  <si>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</si>
  <si>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</si>
  <si>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</si>
  <si>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</si>
  <si>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</si>
  <si>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</si>
  <si>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</si>
  <si>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</si>
  <si>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</si>
  <si>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</si>
  <si>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</si>
  <si>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</si>
  <si>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</si>
  <si>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</si>
  <si>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</si>
  <si>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</si>
  <si>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</si>
  <si>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</si>
  <si>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</si>
  <si>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</si>
  <si>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</si>
  <si>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</si>
  <si>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</si>
  <si>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</si>
  <si>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</si>
  <si>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</si>
  <si>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</si>
  <si>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</si>
  <si>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</si>
  <si>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</si>
  <si>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</si>
  <si>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</si>
  <si>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</si>
  <si>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</si>
  <si>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</si>
  <si>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</si>
  <si>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</si>
  <si>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</si>
  <si>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</si>
  <si>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</si>
  <si>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</si>
  <si>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</si>
  <si>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</si>
  <si>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</si>
  <si>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</si>
  <si>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</si>
  <si>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</si>
  <si>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</si>
  <si>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</si>
  <si>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</si>
  <si>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</si>
  <si>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</si>
  <si>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</si>
  <si>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</si>
  <si>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</si>
  <si>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</si>
  <si>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</si>
  <si>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</si>
  <si>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</si>
  <si>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</si>
  <si>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</si>
  <si>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</si>
  <si>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</si>
  <si>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</si>
  <si>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</si>
  <si>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</si>
  <si>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</si>
  <si>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</si>
  <si>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</si>
  <si>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</si>
  <si>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</si>
  <si>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</si>
  <si>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</si>
  <si>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</si>
  <si>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</si>
  <si>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</si>
  <si>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</si>
  <si>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</si>
  <si>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</si>
  <si>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</si>
  <si>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</si>
  <si>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</si>
  <si>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</si>
  <si>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</si>
  <si>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</si>
  <si>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</si>
  <si>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</si>
  <si>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</si>
  <si>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</si>
  <si>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</si>
  <si>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</si>
  <si>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</si>
  <si>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</si>
  <si>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</si>
  <si>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</si>
  <si>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</si>
  <si>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</si>
  <si>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</si>
  <si>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</si>
  <si>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</si>
  <si>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</si>
  <si>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</si>
  <si>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</si>
  <si>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</si>
  <si>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</si>
  <si>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</si>
  <si>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</si>
  <si>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</si>
  <si>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</si>
  <si>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</si>
  <si>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</si>
  <si>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</si>
  <si>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</si>
  <si>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</si>
  <si>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</si>
  <si>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</si>
  <si>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</si>
  <si>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</si>
  <si>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</si>
  <si>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</si>
  <si>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</si>
  <si>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</si>
  <si>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</si>
  <si>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</si>
  <si>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</si>
  <si>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</si>
  <si>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</si>
  <si>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</si>
  <si>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</si>
  <si>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</si>
  <si>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</si>
  <si>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</si>
  <si>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</si>
  <si>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</si>
  <si>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</si>
  <si>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</si>
  <si>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</si>
  <si>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</si>
  <si>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</si>
  <si>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</si>
  <si>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</si>
  <si>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</si>
  <si>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</si>
  <si>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</si>
  <si>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</si>
  <si>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</si>
  <si>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</si>
  <si>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</si>
  <si>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</si>
  <si>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</si>
  <si>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</si>
  <si>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</si>
  <si>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</si>
  <si>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</si>
  <si>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</si>
  <si>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</si>
  <si>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</si>
  <si>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</si>
  <si>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</si>
  <si>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</si>
  <si>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</si>
  <si>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</si>
  <si>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</si>
  <si>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</si>
  <si>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</si>
  <si>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</si>
  <si>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</si>
  <si>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</si>
  <si>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</si>
  <si>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</si>
  <si>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</si>
  <si>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</si>
  <si>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</si>
  <si>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</si>
  <si>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</si>
  <si>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</si>
  <si>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</si>
  <si>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</si>
  <si>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</si>
  <si>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</si>
  <si>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</si>
  <si>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</si>
  <si>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</si>
  <si>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</si>
  <si>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</si>
  <si>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</si>
  <si>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</si>
  <si>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</si>
  <si>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</si>
  <si>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</si>
  <si>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</si>
  <si>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</si>
  <si>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</si>
  <si>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</si>
  <si>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</si>
  <si>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</si>
  <si>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</si>
  <si>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</si>
  <si>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</si>
  <si>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</si>
  <si>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</si>
  <si>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</si>
  <si>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</si>
  <si>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</si>
  <si>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</si>
  <si>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</si>
  <si>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</si>
  <si>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</si>
  <si>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</si>
  <si>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</si>
  <si>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</si>
  <si>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</si>
  <si>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</si>
  <si>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</si>
  <si>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</si>
  <si>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</si>
  <si>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</si>
  <si>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</si>
  <si>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</si>
  <si>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</si>
  <si>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</si>
  <si>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</si>
  <si>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</si>
  <si>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</si>
  <si>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</si>
  <si>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</si>
  <si>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</si>
  <si>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</si>
  <si>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</si>
  <si>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</si>
  <si>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</si>
  <si>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</si>
  <si>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</si>
  <si>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</si>
  <si>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</si>
  <si>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</si>
  <si>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</si>
  <si>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</si>
  <si>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</si>
  <si>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</si>
  <si>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</si>
  <si>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</si>
  <si>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</si>
  <si>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</si>
  <si>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</si>
  <si>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</si>
  <si>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</si>
  <si>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</si>
  <si>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</si>
  <si>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</si>
  <si>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</si>
  <si>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</si>
  <si>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</si>
  <si>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</si>
  <si>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</si>
  <si>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</si>
  <si>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</si>
  <si>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</si>
  <si>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</si>
  <si>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</si>
  <si>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</si>
  <si>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</si>
  <si>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</si>
  <si>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</si>
  <si>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</si>
  <si>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</si>
  <si>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</si>
  <si>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</si>
  <si>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</si>
  <si>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</si>
  <si>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</si>
  <si>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</si>
  <si>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</si>
  <si>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</si>
  <si>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</si>
  <si>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</si>
  <si>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</si>
  <si>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</si>
  <si>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</si>
  <si>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</si>
  <si>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</si>
  <si>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</si>
  <si>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</si>
  <si>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</si>
  <si>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</si>
  <si>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</si>
  <si>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</si>
  <si>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</si>
  <si>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</si>
  <si>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</si>
  <si>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</si>
  <si>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</si>
  <si>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</si>
  <si>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</si>
  <si>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</si>
  <si>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</si>
  <si>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</si>
  <si>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</si>
  <si>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</si>
  <si>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</si>
  <si>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</si>
  <si>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</si>
  <si>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</si>
  <si>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</si>
  <si>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</si>
  <si>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</si>
  <si>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</si>
  <si>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</si>
  <si>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</si>
  <si>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</si>
  <si>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</si>
  <si>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</si>
  <si>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</si>
  <si>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</si>
  <si>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</si>
  <si>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</si>
  <si>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</si>
  <si>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</si>
  <si>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</si>
  <si>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</si>
  <si>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</si>
  <si>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</si>
  <si>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</si>
  <si>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</si>
  <si>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</si>
  <si>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</si>
  <si>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</si>
  <si>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</si>
  <si>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</si>
  <si>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</si>
  <si>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</si>
  <si>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</si>
  <si>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</si>
  <si>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</si>
  <si>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</si>
  <si>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</si>
  <si>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</si>
  <si>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</si>
  <si>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</si>
  <si>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</si>
  <si>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</si>
  <si>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</si>
  <si>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</si>
  <si>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</si>
  <si>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</si>
  <si>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</si>
  <si>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</si>
  <si>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</si>
  <si>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</si>
  <si>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</si>
  <si>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</si>
  <si>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</si>
  <si>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</si>
  <si>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</si>
  <si>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</si>
  <si>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</si>
  <si>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</si>
  <si>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</si>
  <si>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</si>
  <si>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</si>
  <si>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</si>
  <si>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</si>
  <si>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</si>
  <si>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</si>
  <si>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</si>
  <si>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</si>
  <si>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</si>
  <si>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</si>
  <si>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</si>
  <si>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</si>
  <si>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</si>
  <si>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</si>
  <si>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</si>
  <si>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</si>
  <si>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</si>
  <si>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</si>
  <si>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</si>
  <si>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</si>
  <si>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</si>
  <si>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</si>
  <si>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</si>
  <si>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</si>
  <si>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</si>
  <si>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</si>
  <si>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</si>
  <si>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</si>
  <si>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</si>
  <si>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</si>
  <si>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</si>
  <si>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</si>
  <si>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</si>
  <si>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</si>
  <si>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</si>
  <si>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</si>
  <si>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</si>
  <si>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</si>
  <si>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</si>
  <si>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</si>
  <si>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</si>
  <si>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</si>
  <si>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</si>
  <si>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</si>
  <si>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</si>
  <si>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</si>
  <si>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</si>
  <si>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</si>
  <si>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</si>
  <si>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</si>
  <si>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</si>
  <si>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</si>
  <si>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</si>
  <si>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</si>
  <si>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</si>
  <si>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</si>
  <si>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</si>
  <si>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</si>
  <si>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</si>
  <si>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</si>
  <si>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</si>
  <si>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</si>
  <si>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</si>
  <si>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</si>
  <si>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</si>
  <si>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</si>
  <si>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</si>
  <si>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</si>
  <si>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</si>
  <si>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</si>
  <si>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</si>
  <si>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</si>
  <si>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</si>
  <si>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</si>
  <si>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</si>
  <si>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</si>
  <si>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</si>
  <si>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</si>
  <si>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</si>
  <si>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</si>
  <si>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</si>
  <si>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</si>
  <si>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</si>
  <si>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</si>
  <si>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</si>
  <si>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</si>
  <si>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</si>
  <si>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</si>
  <si>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</si>
  <si>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</si>
  <si>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</si>
  <si>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</si>
  <si>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</si>
  <si>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</si>
  <si>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</si>
  <si>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</si>
  <si>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</si>
  <si>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</si>
  <si>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</si>
  <si>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</si>
  <si>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</si>
  <si>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</si>
  <si>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</si>
  <si>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</si>
  <si>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</si>
  <si>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</si>
  <si>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</si>
  <si>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</si>
  <si>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</si>
  <si>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</si>
  <si>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</si>
  <si>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</si>
  <si>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</si>
  <si>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</si>
  <si>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</si>
  <si>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</si>
  <si>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</si>
  <si>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</si>
  <si>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</si>
  <si>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</si>
  <si>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</si>
  <si>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</si>
  <si>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</si>
  <si>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</si>
  <si>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</si>
  <si>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</si>
  <si>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</si>
  <si>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</si>
  <si>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</si>
  <si>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</si>
  <si>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</si>
  <si>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</si>
  <si>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</si>
  <si>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</si>
  <si>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</si>
  <si>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</si>
  <si>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</si>
  <si>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</si>
  <si>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</si>
  <si>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</si>
  <si>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</si>
  <si>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</si>
  <si>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</si>
  <si>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</si>
  <si>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</si>
  <si>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</si>
  <si>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</si>
  <si>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</si>
  <si>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</si>
  <si>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</si>
  <si>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</si>
  <si>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</si>
  <si>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</si>
  <si>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</si>
  <si>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</si>
  <si>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</si>
  <si>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</si>
  <si>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</si>
  <si>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</si>
  <si>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</si>
  <si>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</si>
  <si>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</si>
  <si>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</si>
  <si>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</si>
  <si>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</si>
  <si>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</si>
  <si>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</si>
  <si>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</si>
  <si>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</si>
  <si>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</si>
  <si>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</si>
  <si>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</si>
  <si>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</si>
  <si>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</si>
  <si>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</si>
  <si>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</si>
  <si>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</si>
  <si>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</si>
  <si>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</si>
  <si>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</si>
  <si>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</si>
  <si>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</si>
  <si>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</si>
  <si>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</si>
  <si>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</si>
  <si>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</si>
  <si>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</si>
  <si>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</si>
  <si>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</si>
  <si>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</si>
  <si>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</si>
  <si>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</si>
  <si>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</si>
  <si>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</si>
  <si>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</si>
  <si>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</si>
  <si>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</si>
  <si>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</si>
  <si>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</si>
  <si>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</si>
  <si>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</si>
  <si>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</si>
  <si>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</si>
  <si>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</si>
  <si>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</si>
  <si>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</si>
  <si>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</si>
  <si>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</si>
  <si>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</si>
  <si>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</si>
  <si>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</si>
  <si>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</si>
  <si>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</si>
  <si>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</si>
  <si>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</si>
  <si>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</si>
  <si>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</si>
  <si>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</si>
  <si>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</si>
  <si>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</si>
  <si>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</si>
  <si>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</si>
  <si>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</si>
  <si>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</si>
  <si>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</si>
  <si>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</si>
  <si>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</si>
  <si>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</si>
  <si>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</si>
  <si>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</si>
  <si>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</si>
  <si>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</si>
  <si>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</si>
  <si>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</si>
  <si>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</si>
  <si>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</si>
  <si>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</si>
  <si>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</si>
  <si>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</si>
  <si>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</si>
  <si>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</si>
  <si>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</si>
  <si>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</si>
  <si>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</si>
  <si>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</si>
  <si>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</si>
  <si>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</si>
  <si>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</si>
  <si>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</si>
  <si>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</si>
  <si>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</si>
  <si>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</si>
  <si>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</si>
  <si>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</si>
  <si>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</si>
  <si>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</si>
  <si>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</si>
  <si>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</si>
  <si>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</si>
  <si>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</si>
  <si>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</si>
  <si>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</si>
  <si>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</si>
  <si>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</si>
  <si>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</si>
  <si>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</si>
  <si>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</si>
  <si>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</si>
  <si>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</si>
  <si>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</si>
  <si>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</si>
  <si>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</si>
  <si>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</si>
  <si>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</si>
  <si>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</si>
  <si>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</si>
  <si>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</si>
  <si>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</si>
  <si>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</si>
  <si>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</si>
  <si>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</si>
  <si>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</si>
  <si>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</si>
  <si>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</si>
  <si>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</si>
  <si>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</si>
  <si>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</si>
  <si>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</si>
  <si>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</si>
  <si>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</si>
  <si>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</si>
  <si>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</si>
  <si>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</si>
  <si>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</si>
  <si>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</si>
  <si>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</si>
  <si>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</si>
  <si>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</si>
  <si>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</si>
  <si>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</si>
  <si>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</si>
  <si>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</si>
  <si>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</si>
  <si>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</si>
  <si>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</si>
  <si>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</si>
  <si>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</si>
  <si>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</si>
  <si>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</si>
  <si>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</si>
  <si>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</si>
  <si>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</si>
  <si>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</si>
  <si>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</si>
  <si>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</si>
  <si>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</si>
  <si>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</si>
  <si>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</si>
  <si>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</si>
  <si>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</si>
  <si>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</si>
  <si>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</si>
  <si>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</si>
  <si>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</si>
  <si>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</si>
  <si>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</si>
  <si>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</si>
  <si>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</si>
  <si>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</si>
  <si>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</si>
  <si>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</si>
  <si>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</si>
  <si>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</si>
  <si>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</si>
  <si>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</si>
  <si>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</si>
  <si>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</si>
  <si>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</si>
  <si>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</si>
  <si>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</si>
  <si>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</si>
  <si>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</si>
  <si>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</si>
  <si>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</si>
  <si>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</si>
  <si>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</si>
  <si>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</si>
  <si>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</si>
  <si>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</si>
  <si>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</si>
  <si>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</si>
  <si>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</si>
  <si>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</si>
  <si>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</si>
  <si>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</si>
  <si>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</si>
  <si>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</si>
  <si>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</si>
  <si>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</si>
  <si>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</si>
  <si>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</si>
  <si>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</si>
  <si>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</si>
  <si>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</si>
  <si>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</si>
  <si>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</si>
  <si>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</si>
  <si>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</si>
  <si>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</si>
  <si>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</si>
  <si>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</si>
  <si>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</si>
  <si>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</si>
  <si>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</si>
  <si>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</si>
  <si>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</si>
  <si>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</si>
  <si>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</si>
  <si>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</si>
  <si>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</si>
  <si>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</si>
  <si>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</si>
  <si>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</si>
  <si>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</si>
  <si>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</si>
  <si>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</si>
  <si>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</si>
  <si>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</si>
  <si>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</si>
  <si>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</si>
  <si>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</si>
  <si>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</si>
  <si>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</si>
  <si>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</si>
  <si>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</si>
  <si>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</si>
  <si>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</si>
  <si>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</si>
  <si>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</si>
  <si>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</si>
  <si>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</si>
  <si>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</si>
  <si>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</si>
  <si>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</si>
  <si>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</si>
  <si>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</si>
  <si>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</si>
  <si>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</si>
  <si>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</si>
  <si>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</si>
  <si>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</si>
  <si>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</si>
  <si>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</si>
  <si>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</si>
  <si>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</si>
  <si>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</si>
  <si>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</si>
  <si>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</si>
  <si>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</si>
  <si>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</si>
  <si>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</si>
  <si>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</si>
  <si>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</si>
  <si>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</si>
  <si>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</si>
  <si>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</si>
  <si>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</si>
  <si>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</si>
  <si>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</si>
  <si>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</si>
  <si>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</si>
  <si>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</si>
  <si>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</si>
  <si>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</si>
  <si>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</si>
  <si>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</si>
  <si>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</si>
  <si>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</si>
  <si>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</si>
  <si>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</si>
  <si>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</si>
  <si>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</si>
  <si>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</si>
  <si>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</si>
  <si>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</si>
  <si>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</si>
  <si>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</si>
  <si>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</si>
  <si>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</si>
  <si>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</si>
  <si>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</si>
  <si>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</si>
  <si>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</si>
  <si>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</si>
  <si>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</si>
  <si>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</si>
  <si>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</si>
  <si>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</si>
  <si>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</si>
  <si>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</si>
  <si>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</si>
  <si>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</si>
  <si>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</si>
  <si>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</si>
  <si>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</si>
  <si>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</si>
  <si>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</si>
  <si>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</si>
  <si>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</si>
  <si>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</si>
  <si>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</si>
  <si>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</si>
  <si>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</si>
  <si>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</si>
  <si>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</si>
  <si>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</si>
  <si>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</si>
  <si>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</si>
  <si>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</si>
  <si>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</si>
  <si>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</si>
  <si>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</si>
  <si>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</si>
  <si>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</si>
  <si>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</si>
  <si>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</si>
  <si>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</si>
  <si>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</si>
  <si>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</si>
  <si>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</si>
  <si>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</si>
  <si>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</si>
  <si>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</si>
  <si>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</si>
  <si>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</si>
  <si>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</si>
  <si>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</si>
  <si>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</si>
  <si>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</si>
  <si>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</si>
  <si>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</si>
  <si>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</si>
  <si>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</si>
  <si>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</si>
  <si>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</si>
  <si>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</si>
  <si>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</si>
  <si>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</si>
  <si>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</si>
  <si>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</si>
  <si>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</si>
  <si>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</si>
  <si>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</si>
  <si>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</si>
  <si>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</si>
  <si>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</si>
  <si>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</si>
  <si>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</si>
  <si>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</si>
  <si>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</si>
  <si>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</si>
  <si>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</si>
  <si>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</si>
  <si>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</si>
  <si>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</si>
  <si>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</si>
  <si>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</si>
  <si>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</si>
  <si>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</si>
  <si>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</si>
  <si>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</si>
  <si>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</si>
  <si>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</si>
  <si>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</si>
  <si>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</si>
  <si>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</si>
  <si>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</si>
  <si>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</si>
  <si>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</si>
  <si>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</si>
  <si>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</si>
  <si>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</si>
  <si>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</si>
  <si>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</si>
  <si>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</si>
  <si>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</si>
  <si>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</si>
  <si>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</si>
  <si>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</si>
  <si>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</si>
  <si>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</si>
  <si>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</si>
  <si>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</si>
  <si>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</si>
  <si>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</si>
  <si>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</si>
  <si>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</si>
  <si>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</si>
  <si>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</si>
  <si>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</si>
  <si>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</si>
  <si>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</si>
  <si>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</si>
  <si>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</si>
  <si>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</si>
  <si>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</si>
  <si>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</si>
  <si>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</si>
  <si>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</si>
  <si>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</si>
  <si>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</si>
  <si>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</si>
  <si>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</si>
  <si>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</si>
  <si>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</si>
  <si>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</si>
  <si>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</si>
  <si>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</si>
  <si>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</si>
  <si>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</si>
  <si>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</si>
  <si>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</si>
  <si>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</si>
  <si>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</si>
  <si>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</si>
  <si>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</si>
  <si>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</si>
  <si>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</si>
  <si>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</si>
  <si>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</si>
  <si>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</si>
  <si>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</si>
  <si>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</si>
  <si>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</si>
  <si>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</si>
  <si>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</si>
  <si>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</si>
  <si>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</si>
  <si>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</si>
  <si>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</si>
  <si>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</si>
  <si>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</si>
  <si>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</si>
  <si>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</si>
  <si>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</si>
  <si>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</si>
  <si>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</si>
  <si>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</si>
  <si>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</si>
  <si>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</si>
  <si>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</si>
  <si>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</si>
  <si>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</si>
  <si>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</si>
  <si>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</si>
  <si>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</si>
  <si>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</si>
  <si>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</si>
  <si>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</si>
  <si>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</si>
  <si>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</si>
  <si>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</si>
  <si>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</si>
  <si>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</si>
  <si>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</si>
  <si>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</si>
  <si>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</si>
  <si>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</si>
  <si>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</si>
  <si>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</si>
  <si>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</si>
  <si>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</si>
  <si>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</si>
  <si>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</si>
  <si>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</si>
  <si>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</si>
  <si>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</si>
  <si>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</si>
  <si>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</si>
  <si>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</si>
  <si>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</si>
  <si>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</si>
  <si>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</si>
  <si>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</si>
  <si>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</si>
  <si>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</si>
  <si>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</si>
  <si>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</si>
  <si>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</si>
  <si>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</si>
  <si>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</si>
  <si>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</si>
  <si>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</si>
  <si>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</si>
  <si>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</si>
  <si>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</si>
  <si>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</si>
  <si>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</si>
  <si>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</si>
  <si>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</si>
  <si>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</si>
  <si>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</si>
  <si>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</si>
  <si>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</si>
  <si>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</si>
  <si>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</si>
  <si>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</si>
  <si>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</si>
  <si>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</si>
  <si>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</si>
  <si>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</si>
  <si>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</si>
  <si>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</si>
  <si>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</si>
  <si>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</si>
  <si>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</si>
  <si>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</si>
  <si>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</si>
  <si>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</si>
  <si>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</si>
  <si>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</si>
  <si>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</si>
  <si>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</si>
  <si>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</si>
  <si>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</si>
  <si>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</si>
  <si>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</si>
  <si>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</si>
  <si>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</si>
  <si>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</si>
  <si>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</si>
  <si>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</si>
  <si>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</si>
  <si>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</si>
  <si>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</si>
  <si>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</si>
  <si>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</si>
  <si>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</si>
  <si>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</si>
  <si>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</si>
  <si>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</si>
  <si>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</si>
  <si>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</si>
  <si>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</si>
  <si>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</si>
  <si>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</si>
  <si>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</si>
  <si>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</si>
  <si>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</si>
  <si>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</si>
  <si>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</si>
  <si>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</si>
  <si>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</si>
  <si>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</si>
  <si>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</si>
  <si>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</si>
  <si>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</si>
  <si>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</si>
  <si>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</si>
  <si>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</si>
  <si>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</si>
  <si>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</si>
  <si>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</si>
  <si>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</si>
  <si>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</si>
  <si>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</si>
  <si>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</si>
  <si>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</si>
  <si>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</si>
  <si>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</si>
  <si>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</si>
  <si>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</si>
  <si>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</si>
  <si>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</si>
  <si>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</si>
  <si>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</si>
  <si>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</si>
  <si>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</si>
  <si>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</si>
  <si>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</si>
  <si>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</si>
  <si>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</si>
  <si>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</si>
  <si>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</si>
  <si>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</si>
  <si>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</si>
  <si>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</si>
  <si>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</si>
  <si>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</si>
  <si>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</si>
  <si>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</si>
  <si>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</si>
  <si>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</si>
  <si>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</si>
  <si>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</si>
  <si>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</si>
  <si>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</si>
  <si>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</si>
  <si>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</si>
  <si>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</si>
  <si>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</si>
  <si>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</si>
  <si>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</si>
  <si>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</si>
  <si>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</si>
  <si>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</si>
  <si>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</si>
  <si>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</si>
  <si>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</si>
  <si>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</si>
  <si>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</si>
  <si>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</si>
  <si>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</si>
  <si>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</si>
  <si>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</si>
  <si>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</si>
  <si>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</si>
  <si>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</si>
  <si>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</si>
  <si>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</si>
  <si>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</si>
  <si>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</si>
  <si>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</si>
  <si>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</si>
  <si>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</si>
  <si>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</si>
  <si>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</si>
  <si>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</si>
  <si>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</si>
  <si>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</si>
  <si>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</si>
  <si>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</si>
  <si>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</si>
  <si>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</si>
  <si>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</si>
  <si>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</si>
  <si>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</si>
  <si>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</si>
  <si>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</si>
  <si>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</si>
  <si>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</si>
  <si>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</si>
  <si>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</si>
  <si>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</si>
  <si>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</si>
  <si>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</si>
  <si>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</si>
  <si>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</si>
  <si>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</si>
  <si>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</si>
  <si>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</si>
  <si>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</si>
  <si>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</si>
  <si>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</si>
  <si>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</si>
  <si>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</si>
  <si>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</si>
  <si>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</si>
  <si>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</si>
  <si>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</si>
  <si>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</si>
  <si>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</si>
  <si>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</si>
  <si>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</si>
  <si>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</si>
  <si>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</si>
  <si>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</si>
  <si>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</si>
  <si>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</si>
  <si>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</si>
  <si>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</si>
  <si>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</si>
  <si>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</si>
  <si>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</si>
  <si>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</si>
  <si>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</si>
  <si>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</si>
  <si>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</si>
  <si>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</si>
  <si>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</si>
  <si>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</si>
  <si>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</si>
  <si>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</si>
  <si>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</si>
  <si>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</si>
  <si>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</si>
  <si>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</si>
  <si>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</si>
  <si>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</si>
  <si>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</si>
  <si>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</si>
  <si>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</si>
  <si>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</si>
  <si>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</si>
  <si>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</si>
  <si>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</si>
  <si>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</si>
  <si>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</si>
  <si>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</si>
  <si>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</si>
  <si>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</si>
  <si>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</si>
  <si>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</si>
  <si>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</si>
  <si>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</si>
  <si>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</si>
  <si>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</si>
  <si>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</si>
  <si>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</si>
  <si>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</si>
  <si>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</si>
  <si>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</si>
  <si>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</si>
  <si>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</si>
  <si>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</si>
  <si>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</si>
  <si>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</si>
  <si>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</si>
  <si>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</si>
  <si>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</si>
  <si>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</si>
  <si>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</si>
  <si>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</si>
  <si>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</si>
  <si>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</si>
  <si>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</si>
  <si>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</si>
  <si>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</si>
  <si>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</si>
  <si>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</si>
  <si>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</si>
  <si>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</si>
  <si>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</si>
  <si>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</si>
  <si>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</si>
  <si>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</si>
  <si>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</si>
  <si>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</si>
  <si>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</si>
  <si>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</si>
  <si>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</si>
  <si>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</si>
  <si>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</si>
  <si>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</si>
  <si>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</si>
  <si>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</si>
  <si>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</si>
  <si>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</si>
  <si>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</si>
  <si>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</si>
  <si>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</si>
  <si>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</si>
  <si>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</si>
  <si>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</si>
  <si>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</si>
  <si>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</si>
  <si>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</si>
  <si>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</si>
  <si>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</si>
  <si>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</si>
  <si>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</si>
  <si>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</si>
  <si>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</si>
  <si>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</si>
  <si>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</si>
  <si>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</si>
  <si>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</si>
  <si>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</si>
  <si>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</si>
  <si>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</si>
  <si>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</si>
  <si>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</si>
  <si>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</si>
  <si>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</si>
  <si>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</si>
  <si>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</si>
  <si>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</si>
  <si>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</si>
  <si>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</si>
  <si>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</si>
  <si>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</si>
  <si>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</si>
  <si>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</si>
  <si>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</si>
  <si>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</si>
  <si>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</si>
  <si>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</si>
  <si>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</si>
  <si>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</si>
  <si>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</si>
  <si>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</si>
  <si>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</si>
  <si>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</si>
  <si>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</si>
  <si>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</si>
  <si>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</si>
  <si>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</si>
  <si>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</si>
  <si>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</si>
  <si>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</si>
  <si>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</si>
  <si>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</si>
  <si>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</si>
  <si>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</si>
  <si>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</si>
  <si>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</si>
  <si>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</si>
  <si>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</si>
  <si>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</si>
  <si>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</si>
  <si>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</si>
  <si>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</si>
  <si>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</si>
  <si>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</si>
  <si>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</si>
  <si>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</si>
  <si>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</si>
  <si>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</si>
  <si>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</si>
  <si>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</si>
  <si>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</si>
  <si>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</si>
  <si>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</si>
  <si>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</si>
  <si>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</si>
  <si>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</si>
  <si>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</si>
  <si>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</si>
  <si>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</si>
  <si>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</si>
  <si>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</si>
  <si>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</si>
  <si>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</si>
  <si>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</si>
  <si>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</si>
  <si>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</si>
  <si>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</si>
  <si>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</si>
  <si>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</si>
  <si>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</si>
  <si>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</si>
  <si>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</si>
  <si>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</si>
  <si>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</si>
  <si>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</si>
  <si>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</si>
  <si>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</si>
  <si>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</si>
  <si>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</si>
  <si>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</si>
  <si>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</si>
  <si>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</si>
  <si>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</si>
  <si>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</si>
  <si>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</si>
  <si>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</si>
  <si>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</si>
  <si>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</si>
  <si>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</si>
  <si>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</si>
  <si>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</si>
  <si>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</si>
  <si>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</si>
  <si>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</si>
  <si>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</si>
  <si>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</si>
  <si>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</si>
  <si>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</si>
  <si>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</si>
  <si>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</si>
  <si>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</si>
  <si>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</si>
  <si>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</si>
  <si>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</si>
  <si>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</si>
  <si>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</si>
  <si>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</si>
  <si>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</si>
  <si>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</si>
  <si>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</si>
  <si>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</si>
  <si>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</si>
  <si>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</si>
  <si>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</si>
  <si>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</si>
  <si>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</si>
  <si>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</si>
  <si>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</si>
  <si>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</si>
  <si>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</si>
  <si>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</si>
  <si>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</si>
  <si>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</si>
  <si>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</si>
  <si>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</si>
  <si>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</si>
  <si>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</si>
  <si>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</si>
  <si>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</si>
  <si>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</si>
  <si>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</si>
  <si>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</si>
  <si>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</si>
  <si>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</si>
  <si>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</si>
  <si>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</si>
  <si>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</si>
  <si>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</si>
  <si>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</si>
  <si>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</si>
  <si>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</si>
  <si>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</si>
  <si>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</si>
  <si>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</si>
  <si>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</si>
  <si>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</si>
  <si>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</si>
  <si>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</si>
  <si>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</si>
  <si>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</si>
  <si>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</si>
  <si>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</si>
  <si>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</si>
  <si>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</si>
  <si>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</si>
  <si>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</si>
  <si>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</si>
  <si>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</si>
  <si>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</si>
  <si>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</si>
  <si>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</si>
  <si>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</si>
  <si>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</si>
  <si>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</si>
  <si>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</si>
  <si>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</si>
  <si>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</si>
  <si>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</si>
  <si>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</si>
  <si>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</si>
  <si>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</si>
  <si>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</si>
  <si>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</si>
  <si>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</si>
  <si>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</si>
  <si>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</si>
  <si>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</si>
  <si>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</si>
  <si>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</si>
  <si>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</si>
  <si>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</si>
  <si>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</si>
  <si>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</si>
  <si>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</si>
  <si>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</si>
  <si>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</si>
  <si>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</si>
  <si>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</si>
  <si>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</si>
  <si>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</si>
  <si>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</si>
  <si>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</si>
  <si>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</si>
  <si>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</si>
  <si>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</si>
  <si>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</si>
  <si>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</si>
  <si>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</si>
  <si>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</si>
  <si>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</si>
  <si>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</si>
  <si>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</si>
  <si>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</si>
  <si>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</si>
  <si>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</si>
  <si>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</si>
  <si>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</si>
  <si>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</si>
  <si>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</si>
  <si>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</si>
  <si>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</si>
  <si>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</si>
  <si>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</si>
  <si>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</si>
  <si>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</si>
  <si>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</si>
  <si>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</si>
  <si>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</si>
  <si>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</si>
  <si>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</si>
  <si>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</si>
  <si>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</si>
  <si>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</si>
  <si>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</si>
  <si>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</si>
  <si>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</si>
  <si>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</si>
  <si>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</si>
  <si>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</si>
  <si>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</si>
  <si>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</si>
  <si>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</si>
  <si>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</si>
  <si>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</si>
  <si>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</si>
  <si>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</si>
  <si>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</si>
  <si>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</si>
  <si>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</si>
  <si>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</si>
  <si>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</si>
  <si>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</si>
  <si>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</si>
  <si>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</si>
  <si>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</si>
  <si>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</si>
  <si>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</si>
  <si>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</si>
  <si>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</si>
  <si>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</si>
  <si>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</si>
  <si>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</si>
  <si>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</si>
  <si>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</si>
  <si>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</si>
  <si>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</si>
  <si>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</si>
  <si>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</si>
  <si>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</si>
  <si>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</si>
  <si>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</si>
  <si>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</si>
  <si>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</si>
  <si>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</si>
  <si>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</si>
  <si>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</si>
  <si>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</si>
  <si>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</si>
  <si>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</si>
  <si>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</si>
  <si>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</si>
  <si>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</si>
  <si>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</si>
  <si>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</si>
  <si>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</si>
  <si>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</si>
  <si>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</si>
  <si>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</si>
  <si>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</si>
  <si>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</si>
  <si>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</si>
  <si>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</si>
  <si>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</si>
  <si>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</si>
  <si>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</si>
  <si>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</si>
  <si>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</si>
  <si>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</si>
  <si>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</si>
  <si>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</si>
  <si>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</si>
  <si>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</si>
  <si>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</si>
  <si>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</si>
  <si>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</si>
  <si>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</si>
  <si>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</si>
  <si>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</si>
  <si>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</si>
  <si>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</si>
  <si>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</si>
  <si>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</si>
  <si>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</si>
  <si>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</si>
  <si>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</si>
  <si>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</si>
  <si>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</si>
  <si>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</si>
  <si>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</si>
  <si>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</si>
  <si>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</si>
  <si>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</si>
  <si>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</si>
  <si>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</si>
  <si>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</si>
  <si>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</si>
  <si>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</si>
  <si>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</si>
  <si>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</si>
  <si>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</si>
  <si>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</si>
  <si>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</si>
  <si>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</si>
  <si>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</si>
  <si>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</si>
  <si>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</si>
  <si>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</si>
  <si>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</si>
  <si>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</si>
  <si>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</si>
  <si>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</si>
  <si>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</si>
  <si>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</si>
  <si>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</si>
  <si>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</si>
  <si>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</si>
  <si>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</si>
  <si>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</si>
  <si>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</si>
  <si>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</si>
  <si>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</si>
  <si>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</si>
  <si>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</si>
  <si>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</si>
  <si>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</si>
  <si>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</si>
  <si>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</si>
  <si>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</si>
  <si>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</si>
  <si>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</si>
  <si>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</si>
  <si>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</si>
  <si>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</si>
  <si>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</si>
  <si>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</si>
  <si>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</si>
  <si>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</si>
  <si>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</si>
  <si>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</si>
  <si>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</si>
  <si>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</si>
  <si>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</si>
  <si>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</si>
  <si>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</si>
  <si>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</si>
  <si>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</si>
  <si>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</si>
  <si>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</si>
  <si>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</si>
  <si>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</si>
  <si>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</si>
  <si>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</si>
  <si>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</si>
  <si>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</si>
  <si>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</si>
  <si>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</si>
  <si>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</si>
  <si>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</si>
  <si>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</si>
  <si>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</si>
  <si>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</si>
  <si>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</si>
  <si>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</si>
  <si>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</si>
  <si>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</si>
  <si>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</si>
  <si>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</si>
  <si>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</si>
  <si>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</si>
  <si>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</si>
  <si>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</si>
  <si>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</si>
  <si>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</si>
  <si>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</si>
  <si>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</si>
  <si>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</si>
  <si>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</si>
  <si>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</si>
  <si>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</si>
  <si>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</si>
  <si>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</si>
  <si>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</si>
  <si>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</si>
  <si>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</si>
  <si>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</si>
  <si>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</si>
  <si>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</si>
  <si>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</si>
  <si>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</si>
  <si>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</si>
  <si>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</si>
  <si>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</si>
  <si>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</si>
  <si>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</si>
  <si>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</si>
  <si>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</si>
  <si>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</si>
  <si>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</si>
  <si>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</si>
  <si>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</si>
  <si>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</si>
  <si>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</si>
  <si>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</si>
  <si>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</si>
  <si>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</si>
  <si>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</si>
  <si>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</si>
  <si>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</si>
  <si>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</si>
  <si>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</si>
  <si>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</si>
  <si>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</si>
  <si>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</si>
  <si>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</si>
  <si>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</si>
  <si>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</si>
  <si>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</si>
  <si>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</si>
  <si>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</si>
  <si>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</si>
  <si>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</si>
  <si>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</si>
  <si>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</si>
  <si>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</si>
  <si>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</si>
  <si>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</si>
  <si>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</si>
  <si>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</si>
  <si>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</si>
  <si>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</si>
  <si>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</si>
  <si>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</si>
  <si>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</si>
  <si>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</si>
  <si>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</si>
  <si>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</si>
  <si>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</si>
  <si>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</si>
  <si>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</si>
  <si>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</si>
  <si>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</si>
  <si>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</si>
  <si>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</si>
  <si>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</si>
  <si>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</si>
  <si>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</si>
  <si>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</si>
  <si>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</si>
  <si>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</si>
  <si>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</si>
  <si>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</si>
  <si>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</si>
  <si>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</si>
  <si>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</si>
  <si>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</si>
  <si>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</si>
  <si>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</si>
  <si>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</si>
  <si>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</si>
  <si>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</si>
  <si>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</si>
  <si>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</si>
  <si>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</si>
  <si>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</si>
  <si>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</si>
  <si>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</si>
  <si>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</si>
  <si>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</si>
  <si>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</si>
  <si>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</si>
  <si>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</si>
  <si>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</si>
  <si>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</si>
  <si>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</si>
  <si>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</si>
  <si>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</si>
  <si>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</si>
  <si>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</si>
  <si>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</si>
  <si>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</si>
  <si>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</si>
  <si>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</si>
  <si>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</si>
  <si>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</si>
  <si>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</si>
  <si>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</si>
  <si>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</si>
  <si>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</si>
  <si>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</si>
  <si>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</si>
  <si>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</si>
  <si>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</si>
  <si>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</si>
  <si>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</si>
  <si>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</si>
  <si>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</si>
  <si>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</si>
  <si>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</si>
  <si>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</si>
  <si>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</si>
  <si>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</si>
  <si>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</si>
  <si>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</si>
  <si>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</si>
  <si>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</si>
  <si>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</si>
  <si>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</si>
  <si>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</si>
  <si>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</si>
  <si>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</si>
  <si>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</si>
  <si>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</si>
  <si>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</si>
  <si>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</si>
  <si>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</si>
  <si>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</si>
  <si>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</si>
  <si>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</si>
  <si>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</si>
  <si>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</si>
  <si>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</si>
  <si>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</si>
  <si>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</si>
  <si>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</si>
  <si>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</si>
  <si>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</si>
  <si>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</si>
  <si>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</si>
  <si>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</si>
  <si>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</si>
  <si>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</si>
  <si>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</si>
  <si>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</si>
  <si>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</si>
  <si>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</si>
  <si>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</si>
  <si>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</si>
  <si>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</si>
  <si>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</si>
  <si>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</si>
  <si>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</si>
  <si>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</si>
  <si>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</si>
  <si>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</si>
  <si>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</si>
  <si>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</si>
  <si>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</si>
  <si>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</si>
  <si>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</si>
  <si>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</si>
  <si>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</si>
  <si>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</si>
  <si>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</si>
  <si>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</si>
  <si>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</si>
  <si>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</si>
  <si>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</si>
  <si>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</si>
  <si>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</si>
  <si>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</si>
  <si>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</si>
  <si>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</si>
  <si>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</si>
  <si>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</si>
  <si>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</si>
  <si>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</si>
  <si>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</si>
  <si>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</si>
  <si>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</si>
  <si>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</si>
  <si>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</si>
  <si>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</si>
  <si>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</si>
  <si>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</si>
  <si>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</si>
  <si>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</si>
  <si>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</si>
  <si>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</si>
  <si>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</si>
  <si>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</si>
  <si>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</si>
  <si>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</si>
  <si>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</si>
  <si>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</si>
  <si>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</si>
  <si>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</si>
  <si>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</si>
  <si>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</si>
  <si>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</si>
  <si>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</si>
  <si>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</si>
  <si>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</si>
  <si>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</si>
  <si>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</si>
  <si>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</si>
  <si>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</si>
  <si>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</si>
  <si>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</si>
  <si>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</si>
  <si>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</si>
  <si>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</si>
  <si>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</si>
  <si>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</si>
  <si>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</si>
  <si>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</si>
  <si>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</si>
  <si>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</si>
  <si>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</si>
  <si>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</si>
  <si>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</si>
  <si>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</si>
  <si>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</si>
  <si>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</si>
  <si>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</si>
  <si>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</si>
  <si>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</si>
  <si>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</si>
  <si>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</si>
  <si>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</si>
  <si>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</si>
  <si>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</si>
  <si>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</si>
  <si>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</si>
  <si>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</si>
  <si>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</si>
  <si>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</si>
  <si>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</si>
  <si>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</si>
  <si>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</si>
  <si>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</si>
  <si>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</si>
  <si>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</si>
  <si>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</si>
  <si>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</si>
  <si>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</si>
  <si>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</si>
  <si>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</si>
  <si>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</si>
  <si>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</si>
  <si>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</si>
  <si>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</si>
  <si>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</si>
  <si>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</si>
  <si>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</si>
  <si>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</si>
  <si>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</si>
  <si>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</si>
  <si>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</si>
  <si>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</si>
  <si>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</si>
  <si>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</si>
  <si>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</si>
  <si>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</si>
  <si>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</si>
  <si>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</si>
  <si>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</si>
  <si>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</si>
  <si>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</si>
  <si>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</si>
  <si>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</si>
  <si>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</si>
  <si>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</si>
  <si>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</si>
  <si>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</si>
  <si>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</si>
  <si>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</si>
  <si>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</si>
  <si>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</si>
  <si>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</si>
  <si>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</si>
  <si>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</si>
  <si>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</si>
  <si>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</si>
  <si>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</si>
  <si>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</si>
  <si>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</si>
  <si>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</si>
  <si>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</si>
  <si>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</si>
  <si>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</si>
  <si>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</si>
  <si>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</si>
  <si>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</si>
  <si>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</si>
  <si>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</si>
  <si>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</si>
  <si>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</si>
  <si>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</si>
  <si>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</si>
  <si>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</si>
  <si>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</si>
  <si>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</si>
  <si>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</si>
  <si>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</si>
  <si>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</si>
  <si>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</si>
  <si>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</si>
  <si>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</si>
  <si>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</si>
  <si>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</si>
  <si>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</si>
  <si>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</si>
  <si>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</si>
  <si>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</si>
  <si>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</si>
  <si>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</si>
  <si>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</si>
  <si>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</si>
  <si>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</si>
  <si>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</si>
  <si>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</si>
  <si>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</si>
  <si>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</si>
  <si>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</si>
  <si>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</si>
  <si>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</si>
  <si>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</si>
  <si>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</si>
  <si>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</si>
  <si>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</si>
  <si>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</si>
  <si>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</si>
  <si>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</si>
  <si>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</si>
  <si>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</si>
  <si>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</si>
  <si>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</si>
  <si>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</si>
  <si>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</si>
  <si>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</si>
  <si>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</si>
  <si>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</si>
  <si>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</si>
  <si>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</si>
  <si>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</si>
  <si>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</si>
  <si>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</si>
  <si>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</si>
  <si>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</si>
  <si>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</si>
  <si>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</si>
  <si>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</si>
  <si>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</si>
  <si>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</si>
  <si>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</si>
  <si>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</si>
  <si>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</si>
  <si>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</si>
  <si>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</si>
  <si>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</si>
  <si>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</si>
  <si>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</si>
  <si>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</si>
  <si>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</si>
  <si>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</si>
  <si>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</si>
  <si>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</si>
  <si>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</si>
  <si>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</si>
  <si>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</si>
  <si>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</si>
  <si>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</si>
  <si>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</si>
  <si>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</si>
  <si>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</si>
  <si>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</si>
  <si>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</si>
  <si>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</si>
  <si>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</si>
  <si>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</si>
  <si>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</si>
  <si>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</si>
  <si>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</si>
  <si>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</si>
  <si>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</si>
  <si>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</si>
  <si>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</si>
  <si>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</si>
  <si>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</si>
  <si>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</si>
  <si>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</si>
  <si>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</si>
  <si>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</si>
  <si>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</si>
  <si>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</si>
  <si>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</si>
  <si>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</si>
  <si>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</si>
  <si>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</si>
  <si>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</si>
  <si>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</si>
  <si>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</si>
  <si>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</si>
  <si>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</si>
  <si>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</si>
  <si>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</si>
  <si>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</si>
  <si>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</si>
  <si>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</si>
  <si>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</si>
  <si>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</si>
  <si>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</si>
  <si>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</si>
  <si>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</si>
  <si>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</si>
  <si>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</si>
  <si>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</si>
  <si>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</si>
  <si>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</si>
  <si>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</si>
  <si>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</si>
  <si>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</si>
  <si>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</si>
  <si>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</si>
  <si>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</si>
  <si>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</si>
  <si>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</si>
  <si>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</si>
  <si>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</si>
  <si>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</si>
  <si>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</si>
  <si>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</si>
  <si>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</si>
  <si>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</si>
  <si>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</si>
  <si>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</si>
  <si>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</si>
  <si>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</si>
  <si>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</si>
  <si>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</si>
  <si>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</si>
  <si>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</si>
  <si>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</si>
  <si>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</si>
  <si>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</si>
  <si>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</si>
  <si>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</si>
  <si>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</si>
  <si>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</si>
  <si>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</si>
  <si>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</si>
  <si>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</si>
  <si>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</si>
  <si>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</si>
  <si>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</si>
  <si>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</si>
  <si>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</si>
  <si>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</si>
  <si>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</si>
  <si>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</si>
  <si>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</si>
  <si>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</si>
  <si>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</si>
  <si>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</si>
  <si>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</si>
  <si>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</si>
  <si>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</si>
  <si>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</si>
  <si>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</si>
  <si>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</si>
  <si>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</si>
  <si>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</si>
  <si>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</si>
  <si>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</si>
  <si>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</si>
  <si>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</si>
  <si>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</si>
  <si>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</si>
  <si>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</si>
  <si>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</si>
  <si>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</si>
  <si>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</si>
  <si>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</si>
  <si>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</si>
  <si>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</si>
  <si>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</si>
  <si>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</si>
  <si>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</si>
  <si>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</si>
  <si>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</si>
  <si>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</si>
  <si>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</si>
  <si>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</si>
  <si>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</si>
  <si>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</si>
  <si>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</si>
  <si>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</si>
  <si>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</si>
  <si>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</si>
  <si>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</si>
  <si>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</si>
  <si>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</si>
  <si>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</si>
  <si>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</si>
  <si>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</si>
  <si>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</si>
  <si>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</si>
  <si>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</si>
  <si>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</si>
  <si>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</si>
  <si>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</si>
  <si>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</si>
  <si>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</si>
  <si>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</si>
  <si>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</si>
  <si>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</si>
  <si>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</si>
  <si>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</si>
  <si>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</si>
  <si>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</si>
  <si>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</si>
  <si>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</si>
  <si>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</si>
  <si>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</si>
  <si>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</si>
  <si>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</si>
  <si>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</si>
  <si>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</si>
  <si>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</si>
  <si>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</si>
  <si>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</si>
  <si>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</si>
  <si>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</si>
  <si>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</si>
  <si>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</si>
  <si>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</si>
  <si>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</si>
  <si>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</si>
  <si>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</si>
  <si>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</si>
  <si>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</si>
  <si>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</si>
  <si>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</si>
  <si>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</si>
  <si>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</si>
  <si>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</si>
  <si>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</si>
  <si>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</si>
  <si>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</si>
  <si>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</si>
  <si>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</si>
  <si>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</si>
  <si>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</si>
  <si>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</si>
  <si>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</si>
  <si>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</si>
  <si>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</si>
  <si>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</si>
  <si>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</si>
  <si>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</si>
  <si>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</si>
  <si>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</si>
  <si>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</si>
  <si>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</si>
  <si>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</si>
  <si>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</si>
  <si>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</si>
  <si>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</si>
  <si>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</si>
  <si>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</si>
  <si>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</si>
  <si>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</si>
  <si>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</si>
  <si>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</si>
  <si>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</si>
  <si>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</si>
  <si>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</si>
  <si>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</si>
  <si>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</si>
  <si>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</si>
  <si>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</si>
  <si>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</si>
  <si>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</si>
  <si>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</si>
  <si>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</si>
  <si>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</si>
  <si>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</si>
  <si>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</si>
  <si>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</si>
  <si>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</si>
  <si>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</si>
  <si>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</si>
  <si>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</si>
  <si>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</si>
  <si>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</si>
  <si>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</si>
  <si>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</si>
  <si>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</si>
  <si>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</si>
  <si>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</si>
  <si>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</si>
  <si>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</si>
  <si>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</si>
  <si>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</si>
  <si>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</si>
  <si>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</si>
  <si>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</si>
  <si>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</si>
  <si>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</si>
  <si>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</si>
  <si>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</si>
  <si>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</si>
  <si>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</si>
  <si>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</si>
  <si>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</si>
  <si>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</si>
  <si>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</si>
  <si>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</si>
  <si>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</si>
  <si>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</si>
  <si>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</si>
  <si>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</si>
  <si>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</si>
  <si>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</si>
  <si>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</si>
  <si>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</si>
  <si>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</si>
  <si>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</si>
  <si>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</si>
  <si>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</si>
  <si>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</si>
  <si>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</si>
  <si>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</si>
  <si>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</si>
  <si>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</si>
  <si>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</si>
  <si>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</si>
  <si>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</si>
  <si>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</si>
  <si>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</si>
  <si>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</si>
  <si>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</si>
  <si>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</si>
  <si>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</si>
  <si>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</si>
  <si>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</si>
  <si>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</si>
  <si>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</si>
  <si>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</si>
  <si>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</si>
  <si>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</si>
  <si>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</si>
  <si>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</si>
  <si>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</si>
  <si>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</si>
  <si>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</si>
  <si>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</si>
  <si>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</si>
  <si>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</si>
  <si>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</si>
  <si>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</si>
  <si>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</si>
  <si>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</si>
  <si>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</si>
  <si>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</si>
  <si>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</si>
  <si>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</si>
  <si>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</si>
  <si>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</si>
  <si>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</si>
  <si>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</si>
  <si>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</si>
  <si>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</si>
  <si>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</si>
  <si>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</si>
  <si>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</si>
  <si>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</si>
  <si>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</si>
  <si>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</si>
  <si>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</si>
  <si>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</si>
  <si>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</si>
  <si>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</si>
  <si>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</si>
  <si>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</si>
  <si>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</si>
  <si>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</si>
  <si>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</si>
  <si>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</si>
  <si>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</si>
  <si>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</si>
  <si>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</si>
  <si>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</si>
  <si>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</si>
  <si>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</si>
  <si>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</si>
  <si>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</si>
  <si>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</si>
  <si>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</si>
  <si>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</si>
  <si>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</si>
  <si>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</si>
  <si>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</si>
  <si>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</si>
  <si>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</si>
  <si>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</si>
  <si>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</si>
  <si>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</si>
  <si>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</si>
  <si>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</si>
  <si>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</si>
  <si>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</si>
  <si>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</si>
  <si>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</si>
  <si>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</si>
  <si>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</si>
  <si>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</si>
  <si>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</si>
  <si>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</si>
  <si>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</si>
  <si>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</si>
  <si>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</si>
  <si>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</si>
  <si>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</si>
  <si>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</si>
  <si>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</si>
  <si>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</si>
  <si>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</si>
  <si>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</si>
  <si>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</si>
  <si>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</si>
  <si>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</si>
  <si>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</si>
  <si>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</si>
  <si>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</si>
  <si>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</si>
  <si>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</si>
  <si>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</si>
  <si>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</si>
  <si>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</si>
  <si>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</si>
  <si>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</si>
  <si>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</si>
  <si>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</si>
  <si>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</si>
  <si>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</si>
  <si>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</si>
  <si>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</si>
  <si>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</si>
  <si>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</si>
  <si>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</si>
  <si>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</si>
  <si>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</si>
  <si>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</si>
  <si>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</si>
  <si>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</si>
  <si>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</si>
  <si>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</si>
  <si>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</si>
  <si>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</si>
  <si>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</si>
  <si>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</si>
  <si>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</si>
  <si>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</si>
  <si>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</si>
  <si>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</si>
  <si>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</si>
  <si>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</si>
  <si>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</si>
  <si>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</si>
  <si>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</si>
  <si>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</si>
  <si>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</si>
  <si>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</si>
  <si>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</si>
  <si>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</si>
  <si>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</si>
  <si>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</si>
  <si>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</si>
  <si>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</si>
  <si>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</si>
  <si>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</si>
  <si>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</si>
  <si>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</si>
  <si>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</si>
  <si>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</si>
  <si>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</si>
  <si>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</si>
  <si>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</si>
  <si>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</si>
  <si>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</si>
  <si>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</si>
  <si>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</si>
  <si>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</si>
  <si>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</si>
  <si>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</si>
  <si>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</si>
  <si>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</si>
  <si>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</si>
  <si>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</si>
  <si>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</si>
  <si>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</si>
  <si>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</si>
  <si>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</si>
  <si>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</si>
  <si>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</si>
  <si>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</si>
  <si>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</si>
  <si>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</si>
  <si>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</si>
  <si>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</si>
  <si>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</si>
  <si>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</si>
  <si>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</si>
  <si>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</si>
  <si>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</si>
  <si>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</si>
  <si>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</si>
  <si>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</si>
  <si>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</si>
  <si>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</si>
  <si>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</si>
  <si>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</si>
  <si>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</si>
  <si>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</si>
  <si>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</si>
  <si>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</si>
  <si>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</si>
  <si>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</si>
  <si>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</si>
  <si>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</si>
  <si>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</si>
  <si>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</si>
  <si>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</si>
  <si>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</si>
  <si>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</si>
  <si>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</si>
  <si>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</si>
  <si>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</si>
  <si>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</si>
  <si>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</si>
  <si>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</si>
  <si>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</si>
  <si>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</si>
  <si>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</si>
  <si>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</si>
  <si>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</si>
  <si>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</si>
  <si>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</si>
  <si>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</si>
  <si>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</si>
  <si>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</si>
  <si>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</si>
  <si>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</si>
  <si>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</si>
  <si>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</si>
  <si>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</si>
  <si>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</si>
  <si>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</si>
  <si>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</si>
  <si>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</si>
  <si>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</si>
  <si>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</si>
  <si>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</si>
  <si>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</si>
  <si>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</si>
  <si>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</si>
  <si>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</si>
  <si>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</si>
  <si>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</si>
  <si>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</si>
  <si>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</si>
  <si>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</si>
  <si>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</si>
  <si>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</si>
  <si>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</si>
  <si>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</si>
  <si>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</si>
  <si>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</si>
  <si>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</si>
  <si>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</si>
  <si>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</si>
  <si>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</si>
  <si>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</si>
  <si>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</si>
  <si>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</si>
  <si>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</si>
  <si>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</si>
  <si>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</si>
  <si>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</si>
  <si>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</si>
  <si>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</si>
  <si>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</si>
  <si>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</si>
  <si>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</si>
  <si>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</si>
  <si>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</si>
  <si>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</si>
  <si>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</si>
  <si>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</si>
  <si>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</si>
  <si>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</si>
  <si>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</si>
  <si>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</si>
  <si>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</si>
  <si>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</si>
  <si>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</si>
  <si>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</si>
  <si>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</si>
  <si>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</si>
  <si>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</si>
  <si>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</si>
  <si>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</si>
  <si>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</si>
  <si>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</si>
  <si>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</si>
  <si>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</si>
  <si>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</si>
  <si>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</si>
  <si>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</si>
  <si>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</si>
  <si>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</si>
  <si>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</si>
  <si>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</si>
  <si>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</si>
  <si>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</si>
  <si>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</si>
  <si>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</si>
  <si>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</si>
  <si>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</si>
  <si>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</si>
  <si>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</si>
  <si>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</si>
  <si>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</si>
  <si>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</si>
  <si>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</si>
  <si>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</si>
  <si>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</si>
  <si>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</si>
  <si>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</si>
  <si>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</si>
  <si>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</si>
  <si>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</si>
  <si>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</si>
  <si>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</si>
  <si>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</si>
  <si>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</si>
  <si>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</si>
  <si>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</si>
  <si>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</si>
  <si>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</si>
  <si>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</si>
  <si>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</si>
  <si>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</si>
  <si>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</si>
  <si>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</si>
  <si>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</si>
  <si>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</si>
  <si>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</si>
  <si>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</si>
  <si>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</si>
  <si>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</si>
  <si>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</si>
  <si>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</si>
  <si>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</si>
  <si>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</si>
  <si>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</si>
  <si>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</si>
  <si>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</si>
  <si>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</si>
  <si>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</si>
  <si>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</si>
  <si>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</si>
  <si>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</si>
  <si>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</si>
  <si>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</si>
  <si>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</si>
  <si>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</si>
  <si>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</si>
  <si>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</si>
  <si>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</si>
  <si>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</si>
  <si>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</si>
  <si>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</si>
  <si>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</si>
  <si>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</si>
  <si>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</si>
  <si>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</si>
  <si>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</si>
  <si>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</si>
  <si>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</si>
  <si>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</si>
  <si>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</si>
  <si>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</si>
  <si>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</si>
  <si>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</si>
  <si>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</si>
  <si>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</si>
  <si>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</si>
  <si>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</si>
  <si>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</si>
  <si>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</si>
  <si>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</si>
  <si>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</si>
  <si>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</si>
  <si>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</si>
  <si>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</si>
  <si>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</si>
  <si>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</si>
  <si>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</si>
  <si>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</si>
  <si>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</si>
  <si>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</si>
  <si>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</si>
  <si>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</si>
  <si>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</si>
  <si>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</si>
  <si>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</si>
  <si>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</si>
  <si>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</si>
  <si>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</si>
  <si>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</si>
  <si>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</si>
  <si>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</si>
  <si>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</si>
  <si>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</si>
  <si>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</si>
  <si>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</si>
  <si>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</si>
  <si>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</si>
  <si>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</si>
  <si>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</si>
  <si>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</si>
  <si>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</si>
  <si>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</si>
  <si>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</si>
  <si>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</si>
  <si>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</si>
  <si>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</si>
  <si>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</si>
  <si>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</si>
  <si>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</si>
  <si>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</si>
  <si>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</si>
  <si>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</si>
  <si>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</si>
  <si>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</si>
  <si>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</si>
  <si>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</si>
  <si>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</si>
  <si>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</si>
  <si>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</si>
  <si>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</si>
  <si>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</si>
  <si>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</si>
  <si>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</si>
  <si>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</si>
  <si>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</si>
  <si>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</si>
  <si>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</si>
  <si>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</si>
  <si>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</si>
  <si>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</si>
  <si>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</si>
  <si>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</si>
  <si>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</si>
  <si>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</si>
  <si>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</si>
  <si>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</si>
  <si>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</si>
  <si>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</si>
  <si>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</si>
  <si>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</si>
  <si>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</si>
  <si>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</si>
  <si>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</si>
  <si>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</si>
  <si>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</si>
  <si>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</si>
  <si>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</si>
  <si>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</si>
  <si>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</si>
  <si>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</si>
  <si>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</si>
  <si>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</si>
  <si>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</si>
  <si>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</si>
  <si>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</si>
  <si>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</si>
  <si>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</si>
  <si>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</si>
  <si>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</si>
  <si>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</si>
  <si>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</si>
  <si>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</si>
  <si>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</si>
  <si>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</si>
  <si>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</si>
  <si>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</si>
  <si>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</si>
  <si>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</si>
  <si>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</si>
  <si>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</si>
  <si>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</si>
  <si>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</si>
  <si>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</si>
  <si>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</si>
  <si>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</si>
  <si>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</si>
  <si>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</si>
  <si>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</si>
  <si>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</si>
  <si>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</si>
  <si>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</si>
  <si>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</si>
  <si>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</si>
  <si>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</si>
  <si>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</si>
  <si>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</si>
  <si>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</si>
  <si>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</si>
  <si>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</si>
  <si>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</si>
  <si>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</si>
  <si>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</si>
  <si>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</si>
  <si>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</si>
  <si>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</si>
  <si>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</si>
  <si>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</si>
  <si>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</si>
  <si>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</si>
  <si>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</si>
  <si>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</si>
  <si>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</si>
  <si>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</si>
  <si>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</si>
  <si>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</si>
  <si>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</si>
  <si>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</si>
  <si>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</si>
  <si>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</si>
  <si>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</si>
  <si>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</si>
  <si>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</si>
  <si>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</si>
  <si>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</si>
  <si>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</si>
  <si>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</si>
  <si>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</si>
  <si>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</si>
  <si>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</si>
  <si>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</si>
  <si>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</si>
  <si>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</si>
  <si>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</si>
  <si>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</si>
  <si>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</si>
  <si>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</si>
  <si>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</si>
  <si>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</si>
  <si>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</si>
  <si>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</si>
  <si>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</si>
  <si>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</si>
  <si>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</si>
  <si>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</si>
  <si>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</si>
  <si>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</si>
  <si>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</si>
  <si>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</si>
  <si>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</si>
  <si>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</si>
  <si>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</si>
  <si>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</si>
  <si>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</si>
  <si>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</si>
  <si>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</si>
  <si>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</si>
  <si>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</si>
  <si>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</si>
  <si>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</si>
  <si>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</si>
  <si>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</si>
  <si>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</si>
  <si>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</si>
  <si>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</si>
  <si>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</si>
  <si>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</si>
  <si>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</si>
  <si>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</si>
  <si>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</si>
  <si>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</si>
  <si>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</si>
  <si>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</si>
  <si>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</si>
  <si>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</si>
  <si>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</si>
  <si>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</si>
  <si>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</si>
  <si>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</si>
  <si>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</si>
  <si>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</si>
  <si>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</si>
  <si>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</si>
  <si>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</si>
  <si>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</si>
  <si>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</si>
  <si>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</si>
  <si>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</si>
  <si>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</si>
  <si>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</si>
  <si>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</si>
  <si>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</si>
  <si>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</si>
  <si>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</si>
  <si>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</si>
  <si>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</si>
  <si>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</si>
  <si>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</si>
  <si>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</si>
  <si>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</si>
  <si>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</si>
  <si>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</si>
  <si>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</si>
  <si>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</si>
  <si>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</si>
  <si>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</si>
  <si>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</si>
  <si>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</si>
  <si>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</si>
  <si>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</si>
  <si>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</si>
  <si>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</si>
  <si>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</si>
  <si>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</si>
  <si>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</si>
  <si>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</si>
  <si>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</si>
  <si>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</si>
  <si>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</si>
  <si>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</si>
  <si>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</si>
  <si>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</si>
  <si>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</si>
  <si>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</si>
  <si>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</si>
  <si>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</si>
  <si>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</si>
  <si>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</si>
  <si>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</si>
  <si>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</si>
  <si>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</si>
  <si>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</si>
  <si>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</si>
  <si>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</si>
  <si>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</si>
  <si>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</si>
  <si>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</si>
  <si>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</si>
  <si>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</si>
  <si>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</si>
  <si>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</si>
  <si>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</si>
  <si>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</si>
  <si>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</si>
  <si>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</si>
  <si>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</si>
  <si>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</si>
  <si>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</si>
  <si>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</si>
  <si>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</si>
  <si>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</si>
  <si>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</si>
  <si>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</si>
  <si>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</si>
  <si>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</si>
  <si>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</si>
  <si>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</si>
  <si>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</si>
  <si>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</si>
  <si>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</si>
  <si>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</si>
  <si>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</si>
  <si>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</si>
  <si>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</si>
  <si>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</si>
  <si>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</si>
  <si>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</si>
  <si>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</si>
  <si>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</si>
  <si>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</si>
  <si>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</si>
  <si>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</si>
  <si>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</si>
  <si>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</si>
  <si>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</si>
  <si>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</si>
  <si>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</si>
  <si>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</si>
  <si>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</si>
  <si>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</si>
  <si>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</si>
  <si>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</si>
  <si>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</si>
  <si>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</si>
  <si>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</si>
  <si>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</si>
  <si>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</si>
  <si>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</si>
  <si>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</si>
  <si>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</si>
  <si>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</si>
  <si>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</si>
  <si>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</si>
  <si>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</si>
  <si>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</si>
  <si>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</si>
  <si>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</si>
  <si>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</si>
  <si>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</si>
  <si>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</si>
  <si>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</si>
  <si>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</si>
  <si>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</si>
  <si>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</si>
  <si>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</si>
  <si>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</si>
  <si>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</si>
  <si>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</si>
  <si>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</si>
  <si>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</si>
  <si>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</si>
  <si>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</si>
  <si>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</si>
  <si>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</si>
  <si>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</si>
  <si>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</si>
  <si>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</si>
  <si>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</si>
  <si>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</si>
  <si>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</si>
  <si>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</si>
  <si>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</si>
  <si>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</si>
  <si>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</si>
  <si>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</si>
  <si>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</si>
  <si>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</si>
  <si>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</si>
  <si>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</si>
  <si>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</si>
  <si>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</si>
  <si>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</si>
  <si>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</si>
  <si>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</si>
  <si>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</si>
  <si>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</si>
  <si>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</si>
  <si>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</si>
  <si>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</si>
  <si>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</si>
  <si>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</si>
  <si>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</si>
  <si>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</si>
  <si>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</si>
  <si>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</si>
  <si>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</si>
  <si>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</si>
  <si>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</si>
  <si>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</si>
  <si>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</si>
  <si>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</si>
  <si>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</si>
  <si>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</si>
  <si>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</si>
  <si>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</si>
  <si>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</si>
  <si>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</si>
  <si>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</si>
  <si>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</si>
  <si>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</si>
  <si>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</si>
  <si>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</si>
  <si>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</si>
  <si>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</si>
  <si>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</si>
  <si>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</si>
  <si>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</si>
  <si>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</si>
  <si>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</si>
  <si>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</si>
  <si>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</si>
  <si>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</si>
  <si>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</si>
  <si>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</si>
  <si>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</si>
  <si>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</si>
  <si>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</si>
  <si>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</si>
  <si>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</si>
  <si>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</si>
  <si>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</si>
  <si>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</si>
  <si>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</si>
  <si>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</si>
  <si>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</si>
  <si>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</si>
  <si>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</si>
  <si>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</si>
  <si>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</si>
  <si>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</si>
  <si>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</si>
  <si>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</si>
  <si>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</si>
  <si>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</si>
  <si>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</si>
  <si>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</si>
  <si>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</si>
  <si>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</si>
  <si>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</si>
  <si>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</si>
  <si>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</si>
  <si>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</si>
  <si>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</si>
  <si>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</si>
  <si>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</si>
  <si>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</si>
  <si>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</si>
  <si>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</si>
  <si>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</si>
  <si>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</si>
  <si>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</si>
  <si>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</si>
  <si>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</si>
  <si>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</si>
  <si>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</si>
  <si>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</si>
  <si>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</si>
  <si>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</si>
  <si>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</si>
  <si>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</si>
  <si>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</si>
  <si>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</si>
  <si>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</si>
  <si>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</si>
  <si>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</si>
  <si>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</si>
  <si>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</si>
  <si>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</si>
  <si>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</si>
  <si>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</si>
  <si>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</si>
  <si>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</si>
  <si>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</si>
  <si>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</si>
  <si>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</si>
  <si>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</si>
  <si>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</si>
  <si>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</si>
  <si>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</si>
  <si>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</si>
  <si>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</si>
  <si>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</si>
  <si>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</si>
  <si>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</si>
  <si>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</si>
  <si>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</si>
  <si>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</si>
  <si>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</si>
  <si>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</si>
  <si>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</si>
  <si>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</si>
  <si>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</si>
  <si>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</si>
  <si>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</si>
  <si>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</si>
  <si>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</si>
  <si>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</si>
  <si>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</si>
  <si>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</si>
  <si>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</si>
  <si>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</si>
  <si>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</si>
  <si>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</si>
  <si>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</si>
  <si>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</si>
  <si>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</si>
  <si>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</si>
  <si>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</si>
  <si>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</si>
  <si>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</si>
  <si>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</si>
  <si>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</si>
  <si>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</si>
  <si>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</si>
  <si>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</si>
  <si>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</si>
  <si>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</si>
  <si>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</si>
  <si>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</si>
  <si>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</si>
  <si>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</si>
  <si>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</si>
  <si>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</si>
  <si>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</si>
  <si>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</si>
  <si>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</si>
  <si>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</si>
  <si>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</si>
  <si>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</si>
  <si>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</si>
  <si>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</si>
  <si>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</si>
  <si>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</si>
  <si>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</si>
  <si>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</si>
  <si>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</si>
  <si>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</si>
  <si>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</si>
  <si>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</si>
  <si>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</si>
  <si>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</si>
  <si>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</si>
  <si>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</si>
  <si>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</si>
  <si>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</si>
  <si>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</si>
  <si>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</si>
  <si>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</si>
  <si>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</si>
  <si>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</si>
  <si>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</si>
  <si>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</si>
  <si>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</si>
  <si>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</si>
  <si>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</si>
  <si>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</si>
  <si>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</si>
  <si>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</si>
  <si>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</si>
  <si>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</si>
  <si>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</si>
  <si>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</si>
  <si>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</si>
  <si>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</si>
  <si>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</si>
  <si>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</si>
  <si>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</si>
  <si>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</si>
  <si>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</si>
  <si>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</si>
  <si>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</si>
  <si>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</si>
  <si>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</si>
  <si>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</si>
  <si>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</si>
  <si>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</si>
  <si>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</si>
  <si>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</si>
  <si>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</si>
  <si>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</si>
  <si>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</si>
  <si>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</si>
  <si>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</si>
  <si>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</si>
  <si>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</si>
  <si>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</si>
  <si>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</si>
  <si>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</si>
  <si>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</si>
  <si>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</si>
  <si>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</si>
  <si>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</si>
  <si>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</si>
  <si>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</si>
  <si>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</si>
  <si>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</si>
  <si>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</si>
  <si>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</si>
  <si>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</si>
  <si>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</si>
  <si>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</si>
  <si>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</si>
  <si>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</si>
  <si>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</si>
  <si>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</si>
  <si>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</si>
  <si>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</si>
  <si>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</si>
  <si>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</si>
  <si>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</si>
  <si>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</si>
  <si>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</si>
  <si>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</si>
  <si>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</si>
  <si>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</si>
  <si>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</si>
  <si>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</si>
  <si>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</si>
  <si>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</si>
  <si>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</si>
  <si>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</si>
  <si>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</si>
  <si>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</si>
  <si>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</si>
  <si>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</si>
  <si>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</si>
  <si>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</si>
  <si>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</si>
  <si>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</si>
  <si>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</si>
  <si>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</si>
  <si>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</si>
  <si>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</si>
  <si>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</si>
  <si>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</si>
  <si>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</si>
  <si>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</si>
  <si>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</si>
  <si>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</si>
  <si>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</si>
  <si>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</si>
  <si>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</si>
  <si>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</si>
  <si>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</si>
  <si>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</si>
  <si>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</si>
  <si>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</si>
  <si>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</si>
  <si>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</si>
  <si>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</si>
  <si>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</si>
  <si>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</si>
  <si>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</si>
  <si>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</si>
  <si>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</si>
  <si>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</si>
  <si>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</si>
  <si>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</si>
  <si>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</si>
  <si>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</si>
  <si>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</si>
  <si>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</si>
  <si>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</si>
  <si>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</si>
  <si>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</si>
  <si>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</si>
  <si>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</si>
  <si>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</si>
  <si>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</si>
  <si>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</si>
  <si>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</si>
  <si>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</si>
  <si>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</si>
  <si>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</si>
  <si>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</si>
  <si>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</si>
  <si>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</si>
  <si>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</si>
  <si>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</si>
  <si>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</si>
  <si>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</si>
  <si>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</si>
  <si>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</si>
  <si>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</si>
  <si>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</si>
  <si>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</si>
  <si>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</si>
  <si>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</si>
  <si>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</si>
  <si>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</si>
  <si>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</si>
  <si>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</si>
  <si>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</si>
  <si>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</si>
  <si>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</si>
  <si>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</si>
  <si>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</si>
  <si>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</si>
  <si>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</si>
  <si>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</si>
  <si>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</si>
  <si>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</si>
  <si>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</si>
  <si>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</si>
  <si>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</si>
  <si>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</si>
  <si>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</si>
  <si>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</si>
  <si>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</si>
  <si>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</si>
  <si>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</si>
  <si>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</si>
  <si>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</si>
  <si>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</si>
  <si>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</si>
  <si>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</si>
  <si>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</si>
  <si>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</si>
  <si>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</si>
  <si>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</si>
  <si>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</si>
  <si>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</si>
  <si>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</si>
  <si>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</si>
  <si>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</si>
  <si>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</si>
  <si>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</si>
  <si>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</si>
  <si>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</si>
  <si>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</si>
  <si>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</si>
  <si>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</si>
  <si>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</si>
  <si>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</si>
  <si>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</si>
  <si>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</si>
  <si>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</si>
  <si>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</si>
  <si>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</si>
  <si>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</si>
  <si>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</si>
  <si>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</si>
  <si>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</si>
  <si>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</si>
  <si>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</si>
  <si>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</si>
  <si>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</si>
  <si>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</si>
  <si>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</si>
  <si>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</si>
  <si>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</si>
  <si>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</si>
  <si>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</si>
  <si>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</si>
  <si>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</si>
  <si>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</si>
  <si>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</si>
  <si>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</si>
  <si>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</si>
  <si>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</si>
  <si>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</si>
  <si>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</si>
  <si>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</si>
  <si>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</si>
  <si>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</si>
  <si>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</si>
  <si>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</si>
  <si>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</si>
  <si>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</si>
  <si>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</si>
  <si>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</si>
  <si>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</si>
  <si>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</si>
  <si>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</si>
  <si>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</si>
  <si>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</si>
  <si>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</si>
  <si>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</si>
  <si>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</si>
  <si>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</si>
  <si>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</si>
  <si>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</si>
  <si>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</si>
  <si>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</si>
  <si>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</si>
  <si>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</si>
  <si>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</si>
  <si>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</si>
  <si>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</si>
  <si>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</si>
  <si>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</si>
  <si>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</si>
  <si>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</si>
  <si>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</si>
  <si>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</si>
  <si>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</si>
  <si>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</si>
  <si>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</si>
  <si>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</si>
  <si>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</si>
  <si>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</si>
  <si>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</si>
  <si>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</si>
  <si>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</si>
  <si>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</si>
  <si>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</si>
  <si>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</si>
  <si>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</si>
  <si>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</si>
  <si>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</si>
  <si>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</si>
  <si>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</si>
  <si>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</si>
  <si>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</si>
  <si>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</si>
  <si>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</si>
  <si>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</si>
  <si>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</si>
  <si>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</si>
  <si>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</si>
  <si>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</si>
  <si>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</si>
  <si>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</si>
  <si>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</si>
  <si>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</si>
  <si>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</si>
  <si>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</si>
  <si>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</si>
  <si>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</si>
  <si>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</si>
  <si>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</si>
  <si>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</si>
  <si>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</si>
  <si>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</si>
  <si>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</si>
  <si>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</si>
  <si>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</si>
  <si>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</si>
  <si>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</si>
  <si>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</si>
  <si>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</si>
  <si>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</si>
  <si>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</si>
  <si>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</si>
  <si>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</si>
  <si>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</si>
  <si>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</si>
  <si>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</si>
  <si>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</si>
  <si>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</si>
  <si>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</si>
  <si>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</si>
  <si>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</si>
  <si>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</si>
  <si>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</si>
  <si>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</si>
  <si>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</si>
  <si>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</si>
  <si>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</si>
  <si>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</si>
  <si>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</si>
  <si>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</si>
  <si>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</si>
  <si>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</si>
  <si>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</si>
  <si>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</si>
  <si>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</si>
  <si>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</si>
  <si>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</si>
  <si>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</si>
  <si>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</si>
  <si>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</si>
  <si>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</si>
  <si>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</si>
  <si>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</si>
  <si>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</si>
  <si>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</si>
  <si>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</si>
  <si>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</si>
  <si>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</si>
  <si>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</si>
  <si>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</si>
  <si>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</si>
  <si>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</si>
  <si>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</si>
  <si>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</si>
  <si>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</si>
  <si>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</si>
  <si>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</si>
  <si>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</si>
  <si>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</si>
  <si>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</si>
  <si>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</si>
  <si>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</si>
  <si>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</si>
  <si>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</si>
  <si>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</si>
  <si>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</si>
  <si>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</si>
  <si>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</si>
  <si>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</si>
  <si>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</si>
  <si>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</si>
  <si>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</si>
  <si>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</si>
  <si>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</si>
  <si>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</si>
  <si>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</si>
  <si>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</si>
  <si>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</si>
  <si>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</si>
  <si>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</si>
  <si>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</si>
  <si>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</si>
  <si>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</si>
  <si>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</si>
  <si>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</si>
  <si>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</si>
  <si>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</si>
  <si>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</si>
  <si>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</si>
  <si>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</si>
  <si>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</si>
  <si>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</si>
  <si>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</si>
  <si>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</si>
  <si>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</si>
  <si>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</si>
  <si>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</si>
  <si>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</si>
  <si>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</si>
  <si>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</si>
  <si>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</si>
  <si>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</si>
  <si>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</si>
  <si>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</si>
  <si>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</si>
  <si>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</si>
  <si>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</si>
  <si>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</si>
  <si>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</si>
  <si>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</si>
  <si>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</si>
  <si>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</si>
  <si>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</si>
  <si>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</si>
  <si>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</si>
  <si>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</si>
  <si>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</si>
  <si>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</si>
  <si>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</si>
  <si>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</si>
  <si>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</si>
  <si>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</si>
  <si>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</si>
  <si>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</si>
  <si>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</si>
  <si>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</si>
  <si>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</si>
  <si>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</si>
  <si>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</si>
  <si>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</si>
  <si>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</si>
  <si>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</si>
  <si>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</si>
  <si>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</si>
  <si>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</si>
  <si>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</si>
  <si>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</si>
  <si>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</si>
  <si>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</si>
  <si>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</si>
  <si>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</si>
  <si>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</si>
  <si>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</si>
  <si>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</si>
  <si>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</si>
  <si>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</si>
  <si>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</si>
  <si>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</si>
  <si>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</si>
  <si>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</si>
  <si>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</si>
  <si>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</si>
  <si>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</si>
  <si>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</si>
  <si>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</si>
  <si>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</si>
  <si>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</si>
  <si>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</si>
  <si>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</si>
  <si>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</si>
  <si>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</si>
  <si>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</si>
  <si>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</si>
  <si>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</si>
  <si>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</si>
  <si>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</si>
  <si>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</si>
  <si>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</si>
  <si>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</si>
  <si>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</si>
  <si>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</si>
  <si>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</si>
  <si>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</si>
  <si>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</si>
  <si>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</si>
  <si>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</si>
  <si>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</si>
  <si>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</si>
  <si>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</si>
  <si>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</si>
  <si>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</si>
  <si>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</si>
  <si>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</si>
  <si>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</si>
  <si>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</si>
  <si>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</si>
  <si>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</si>
  <si>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</si>
  <si>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</si>
  <si>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</si>
  <si>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</si>
  <si>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</si>
  <si>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</si>
  <si>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</si>
  <si>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</si>
  <si>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</si>
  <si>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</si>
  <si>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</si>
  <si>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</si>
  <si>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</si>
  <si>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</si>
  <si>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</si>
  <si>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</si>
  <si>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</si>
  <si>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</si>
  <si>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</si>
  <si>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</si>
  <si>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</si>
  <si>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</si>
  <si>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</si>
  <si>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</si>
  <si>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</si>
  <si>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</si>
  <si>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</si>
  <si>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</si>
  <si>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</si>
  <si>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</si>
  <si>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</si>
  <si>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</si>
  <si>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</si>
  <si>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</si>
  <si>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</si>
  <si>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</si>
  <si>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</si>
  <si>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</si>
  <si>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</si>
  <si>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</si>
  <si>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</si>
  <si>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</si>
  <si>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</si>
  <si>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</si>
  <si>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</si>
  <si>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</si>
  <si>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</si>
  <si>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</si>
  <si>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</si>
  <si>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</si>
  <si>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</si>
  <si>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</si>
  <si>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</si>
  <si>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</si>
  <si>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</si>
  <si>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</si>
  <si>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</si>
  <si>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</si>
  <si>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</si>
  <si>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</si>
  <si>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</si>
  <si>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</si>
  <si>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</si>
  <si>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</si>
  <si>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</si>
  <si>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</si>
  <si>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</si>
  <si>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</si>
  <si>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</si>
  <si>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</si>
  <si>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</si>
  <si>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</si>
  <si>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</si>
  <si>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</si>
  <si>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</si>
  <si>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</si>
  <si>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</si>
  <si>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</si>
  <si>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</si>
  <si>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</si>
  <si>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</si>
  <si>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</si>
  <si>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</si>
  <si>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</si>
  <si>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</si>
  <si>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</si>
  <si>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</si>
  <si>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</si>
  <si>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</si>
  <si>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</si>
  <si>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</si>
  <si>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</si>
  <si>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</si>
  <si>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</si>
  <si>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</si>
  <si>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</si>
  <si>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</si>
  <si>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</si>
  <si>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</si>
  <si>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</si>
  <si>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</si>
  <si>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</si>
  <si>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</si>
  <si>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</si>
  <si>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</si>
  <si>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</si>
  <si>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</si>
  <si>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</si>
  <si>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</si>
  <si>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</si>
  <si>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</si>
  <si>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</si>
  <si>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</si>
  <si>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</si>
  <si>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</si>
  <si>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</si>
  <si>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</si>
  <si>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</si>
  <si>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</si>
  <si>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</si>
  <si>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</si>
  <si>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</si>
  <si>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</si>
  <si>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</si>
  <si>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</si>
  <si>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</si>
  <si>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</si>
  <si>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</si>
  <si>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</si>
  <si>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</si>
  <si>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</si>
  <si>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</si>
  <si>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</si>
  <si>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</si>
  <si>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</si>
  <si>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</si>
  <si>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</si>
  <si>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</si>
  <si>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</si>
  <si>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</si>
  <si>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</si>
  <si>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</si>
  <si>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</si>
  <si>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</si>
  <si>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</si>
  <si>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</si>
  <si>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</si>
  <si>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</si>
  <si>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</si>
  <si>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</si>
  <si>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</si>
  <si>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</si>
  <si>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</si>
  <si>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</si>
  <si>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</si>
  <si>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</si>
  <si>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</si>
  <si>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</si>
  <si>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</si>
  <si>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</si>
  <si>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</si>
  <si>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</si>
  <si>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</si>
  <si>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</si>
  <si>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</si>
  <si>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</si>
  <si>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</si>
  <si>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</si>
  <si>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</si>
  <si>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</si>
  <si>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</si>
  <si>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</si>
  <si>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</si>
  <si>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</si>
  <si>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</si>
  <si>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</si>
  <si>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</si>
  <si>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</si>
  <si>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</si>
  <si>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</si>
  <si>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</si>
  <si>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</si>
  <si>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</si>
  <si>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</si>
  <si>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</si>
  <si>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</si>
  <si>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</si>
  <si>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</si>
  <si>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</si>
  <si>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</si>
  <si>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</si>
  <si>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</si>
  <si>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</si>
  <si>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</si>
  <si>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</si>
  <si>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</si>
  <si>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</si>
  <si>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</si>
  <si>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</si>
  <si>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</si>
  <si>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</si>
  <si>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</si>
  <si>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</si>
  <si>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</si>
  <si>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</si>
  <si>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</si>
  <si>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</si>
  <si>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</si>
  <si>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</si>
  <si>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</si>
  <si>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</si>
  <si>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</si>
  <si>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</si>
  <si>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</si>
  <si>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</si>
  <si>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</si>
  <si>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</si>
  <si>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</si>
  <si>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</si>
  <si>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</si>
  <si>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</si>
  <si>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</si>
  <si>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</si>
  <si>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</si>
  <si>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</si>
  <si>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</si>
  <si>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</si>
  <si>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</si>
  <si>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</si>
  <si>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</si>
  <si>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</si>
  <si>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</si>
  <si>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</si>
  <si>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</si>
  <si>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</si>
  <si>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</si>
  <si>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</si>
  <si>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</si>
  <si>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</si>
  <si>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</si>
  <si>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</si>
  <si>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</si>
  <si>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</si>
  <si>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</si>
  <si>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</si>
  <si>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</si>
  <si>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</si>
  <si>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</si>
  <si>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</si>
  <si>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</si>
  <si>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</si>
  <si>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</si>
  <si>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</si>
  <si>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</si>
  <si>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</si>
  <si>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</si>
  <si>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</si>
  <si>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</si>
  <si>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</si>
  <si>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</si>
  <si>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</si>
  <si>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</si>
  <si>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</si>
  <si>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</si>
  <si>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</si>
  <si>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</si>
  <si>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</si>
  <si>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</si>
  <si>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</si>
  <si>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</si>
  <si>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</si>
  <si>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</si>
  <si>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</si>
  <si>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</si>
  <si>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</si>
  <si>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</si>
  <si>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</si>
  <si>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</si>
  <si>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</si>
  <si>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</si>
  <si>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</si>
  <si>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</si>
  <si>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</si>
  <si>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</si>
  <si>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</si>
  <si>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</si>
  <si>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</si>
  <si>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</si>
  <si>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</si>
  <si>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</si>
  <si>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</si>
  <si>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</si>
  <si>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</si>
  <si>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</si>
  <si>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</si>
  <si>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</si>
  <si>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</si>
  <si>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</si>
  <si>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</si>
  <si>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</si>
  <si>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</si>
  <si>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</si>
  <si>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</si>
  <si>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</si>
  <si>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</si>
  <si>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</si>
  <si>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</si>
  <si>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</si>
  <si>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</si>
  <si>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</si>
  <si>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</si>
  <si>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</si>
  <si>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</si>
  <si>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</si>
  <si>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</si>
  <si>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</si>
  <si>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</si>
  <si>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</si>
  <si>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</si>
  <si>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</si>
  <si>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</si>
  <si>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</si>
  <si>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</si>
  <si>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</si>
  <si>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</si>
  <si>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</si>
  <si>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</si>
  <si>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</si>
  <si>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</si>
  <si>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</si>
  <si>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</si>
  <si>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</si>
  <si>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</si>
  <si>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</si>
  <si>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</si>
  <si>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</si>
  <si>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</si>
  <si>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</si>
  <si>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</si>
  <si>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</si>
  <si>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</si>
  <si>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</si>
  <si>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</si>
  <si>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</si>
  <si>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</si>
  <si>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</si>
  <si>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</si>
  <si>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</si>
  <si>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</si>
  <si>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</si>
  <si>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</si>
  <si>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</si>
  <si>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</si>
  <si>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</si>
  <si>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</si>
  <si>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</si>
  <si>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</si>
  <si>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</si>
  <si>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</si>
  <si>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</si>
  <si>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</si>
  <si>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</si>
  <si>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</si>
  <si>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</si>
  <si>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</si>
  <si>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</si>
  <si>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</si>
  <si>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</si>
  <si>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</si>
  <si>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</si>
  <si>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</si>
  <si>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</si>
  <si>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</si>
  <si>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</si>
  <si>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</si>
  <si>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</si>
  <si>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</si>
  <si>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</si>
  <si>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</si>
  <si>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</si>
  <si>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</si>
  <si>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</si>
  <si>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</si>
  <si>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</si>
  <si>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</si>
  <si>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</si>
  <si>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</si>
  <si>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</si>
  <si>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</si>
  <si>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</si>
  <si>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</si>
  <si>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</si>
  <si>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</si>
  <si>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</si>
  <si>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</si>
  <si>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</si>
  <si>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</si>
  <si>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</si>
  <si>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</si>
  <si>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</si>
  <si>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</si>
  <si>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</si>
  <si>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</si>
  <si>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</si>
  <si>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</si>
  <si>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</si>
  <si>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</si>
  <si>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</si>
  <si>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</si>
  <si>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</si>
  <si>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</si>
  <si>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</si>
  <si>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</si>
  <si>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</si>
  <si>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</si>
  <si>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</si>
  <si>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</si>
  <si>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</si>
  <si>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</si>
  <si>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</si>
  <si>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</si>
  <si>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</si>
  <si>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</si>
  <si>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</si>
  <si>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</si>
  <si>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</si>
  <si>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</si>
  <si>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</si>
  <si>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</si>
  <si>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</si>
  <si>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</si>
  <si>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</si>
  <si>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</si>
  <si>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</si>
  <si>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</si>
  <si>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</si>
  <si>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</si>
  <si>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</si>
  <si>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</si>
  <si>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</si>
  <si>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</si>
  <si>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</si>
  <si>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</si>
  <si>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</si>
  <si>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</si>
  <si>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</si>
  <si>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</si>
  <si>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</si>
  <si>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</si>
  <si>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</si>
  <si>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</si>
  <si>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</si>
  <si>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</si>
  <si>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</si>
  <si>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</si>
  <si>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</si>
  <si>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</si>
  <si>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</si>
  <si>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</si>
  <si>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</si>
  <si>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</si>
  <si>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</si>
  <si>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</si>
  <si>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</si>
  <si>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</si>
  <si>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</si>
  <si>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</si>
  <si>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</si>
  <si>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</si>
  <si>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</si>
  <si>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</si>
  <si>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</si>
  <si>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</si>
  <si>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</si>
  <si>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</si>
  <si>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</si>
  <si>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</si>
  <si>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</si>
  <si>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</si>
  <si>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</si>
  <si>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</si>
  <si>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</si>
  <si>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</si>
  <si>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</si>
  <si>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</si>
  <si>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</si>
  <si>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</si>
  <si>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</si>
  <si>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</si>
  <si>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</si>
  <si>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</si>
  <si>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</si>
  <si>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</si>
  <si>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</si>
  <si>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</si>
  <si>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</si>
  <si>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</si>
  <si>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</si>
  <si>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</si>
  <si>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</si>
  <si>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</si>
  <si>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</si>
  <si>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</si>
  <si>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</si>
  <si>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</si>
  <si>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</si>
  <si>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</si>
  <si>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</si>
  <si>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</si>
  <si>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</si>
  <si>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</si>
  <si>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</si>
  <si>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</si>
  <si>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</si>
  <si>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</si>
  <si>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</si>
  <si>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</si>
  <si>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</si>
  <si>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</si>
  <si>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</si>
  <si>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</si>
  <si>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</si>
  <si>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</si>
  <si>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</si>
  <si>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</si>
  <si>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</si>
  <si>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</si>
  <si>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</si>
  <si>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</si>
  <si>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</si>
  <si>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</si>
  <si>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</si>
  <si>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</si>
  <si>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</si>
  <si>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</si>
  <si>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</si>
  <si>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</si>
  <si>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</si>
  <si>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</si>
  <si>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</si>
  <si>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</si>
  <si>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</si>
  <si>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</si>
  <si>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</si>
  <si>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</si>
  <si>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</si>
  <si>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</si>
  <si>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</si>
  <si>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</si>
  <si>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</si>
  <si>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</si>
  <si>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</si>
  <si>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</si>
  <si>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</si>
  <si>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</si>
  <si>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</si>
  <si>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</si>
  <si>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</si>
  <si>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</si>
  <si>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</si>
  <si>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</si>
  <si>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</si>
  <si>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</si>
  <si>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</si>
  <si>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</si>
  <si>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</si>
  <si>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</si>
  <si>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</si>
  <si>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</si>
  <si>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</si>
  <si>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</si>
  <si>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</si>
  <si>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</si>
  <si>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</si>
  <si>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</si>
  <si>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</si>
  <si>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</si>
  <si>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</si>
  <si>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</si>
  <si>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</si>
  <si>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</si>
  <si>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</si>
  <si>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</si>
  <si>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</si>
  <si>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</si>
  <si>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</si>
  <si>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</si>
  <si>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</si>
  <si>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</si>
  <si>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</si>
  <si>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</si>
  <si>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</si>
  <si>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</si>
  <si>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</si>
  <si>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</si>
  <si>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</si>
  <si>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</si>
  <si>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</si>
  <si>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</si>
  <si>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</si>
  <si>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</si>
  <si>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</si>
  <si>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</si>
  <si>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</si>
  <si>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</si>
  <si>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</si>
  <si>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</si>
  <si>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</si>
  <si>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</si>
  <si>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</si>
  <si>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</si>
  <si>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</si>
  <si>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</si>
  <si>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</si>
  <si>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</si>
  <si>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</si>
  <si>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</si>
  <si>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</si>
  <si>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</si>
  <si>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</si>
  <si>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</si>
  <si>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</si>
  <si>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</si>
  <si>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</si>
  <si>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</si>
  <si>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</si>
  <si>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</si>
  <si>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</si>
  <si>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</si>
  <si>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</si>
  <si>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</si>
  <si>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</si>
  <si>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</si>
  <si>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</si>
  <si>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</si>
  <si>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</si>
  <si>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</si>
  <si>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</si>
  <si>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</si>
  <si>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</si>
  <si>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</si>
  <si>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</si>
  <si>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</si>
  <si>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</si>
  <si>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</si>
  <si>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</si>
  <si>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</si>
  <si>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</si>
  <si>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</si>
  <si>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</si>
  <si>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</si>
  <si>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</si>
  <si>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</si>
  <si>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</si>
  <si>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</si>
  <si>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</si>
  <si>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</si>
  <si>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</si>
  <si>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</si>
  <si>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</si>
  <si>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</si>
  <si>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</si>
  <si>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</si>
  <si>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</si>
  <si>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</si>
  <si>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</si>
  <si>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</si>
  <si>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</si>
  <si>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</si>
  <si>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</si>
  <si>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</si>
  <si>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</si>
  <si>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</si>
  <si>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</si>
  <si>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</si>
  <si>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</si>
  <si>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</si>
  <si>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</si>
  <si>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</si>
  <si>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</si>
  <si>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</si>
  <si>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</si>
  <si>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</si>
  <si>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</si>
  <si>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</si>
  <si>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</si>
  <si>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</si>
  <si>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</si>
  <si>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</si>
  <si>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</si>
  <si>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</si>
  <si>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</si>
  <si>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</si>
  <si>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</si>
  <si>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</si>
  <si>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</si>
  <si>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</si>
  <si>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</si>
  <si>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</si>
  <si>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</si>
  <si>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</si>
  <si>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</si>
  <si>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</si>
  <si>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</si>
  <si>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</si>
  <si>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</si>
  <si>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</si>
  <si>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</si>
  <si>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</si>
  <si>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</si>
  <si>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</si>
  <si>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</si>
  <si>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</si>
  <si>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</si>
  <si>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</si>
  <si>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</si>
  <si>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</si>
  <si>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</si>
  <si>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</si>
  <si>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</si>
  <si>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</si>
  <si>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</si>
  <si>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</si>
  <si>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</si>
  <si>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</si>
  <si>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</si>
  <si>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</si>
  <si>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</si>
  <si>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</si>
  <si>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</si>
  <si>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</si>
  <si>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</si>
  <si>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</si>
  <si>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</si>
  <si>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</si>
  <si>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</si>
  <si>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</si>
  <si>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</si>
  <si>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</si>
  <si>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</si>
  <si>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</si>
  <si>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</si>
  <si>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</si>
  <si>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</si>
  <si>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</si>
  <si>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</si>
  <si>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</si>
  <si>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</si>
  <si>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</si>
  <si>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</si>
  <si>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</si>
  <si>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</si>
  <si>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</si>
  <si>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</si>
  <si>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</si>
  <si>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</si>
  <si>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</si>
  <si>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</si>
  <si>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</si>
  <si>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</si>
  <si>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</si>
  <si>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</si>
  <si>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</si>
  <si>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</si>
  <si>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</si>
  <si>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</si>
  <si>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</si>
  <si>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</si>
  <si>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</si>
  <si>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</si>
  <si>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</si>
  <si>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</si>
  <si>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</si>
  <si>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</si>
  <si>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</si>
  <si>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</si>
  <si>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</si>
  <si>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</si>
  <si>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</si>
  <si>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</si>
  <si>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</si>
  <si>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</si>
  <si>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</si>
  <si>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</si>
  <si>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</si>
  <si>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</si>
  <si>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</si>
  <si>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</si>
  <si>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</si>
  <si>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</si>
  <si>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</si>
  <si>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</si>
  <si>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</si>
  <si>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</si>
  <si>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</si>
  <si>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</si>
  <si>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</si>
  <si>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</si>
  <si>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</si>
  <si>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</si>
  <si>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</si>
  <si>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</si>
  <si>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</si>
  <si>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</si>
  <si>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</si>
  <si>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</si>
  <si>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</si>
  <si>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</si>
  <si>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</si>
  <si>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</si>
  <si>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</si>
  <si>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</si>
  <si>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</si>
  <si>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</si>
  <si>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</si>
  <si>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</si>
  <si>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</si>
  <si>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</si>
  <si>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</si>
  <si>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</si>
  <si>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</si>
  <si>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</si>
  <si>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</si>
  <si>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</si>
  <si>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</si>
  <si>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</si>
  <si>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</si>
  <si>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</si>
  <si>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</si>
  <si>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</si>
  <si>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</si>
  <si>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</si>
  <si>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</si>
  <si>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</si>
  <si>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</si>
  <si>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</si>
  <si>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</si>
  <si>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</si>
  <si>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</si>
  <si>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</si>
  <si>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</si>
  <si>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</si>
  <si>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</si>
  <si>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</si>
  <si>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</si>
  <si>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</si>
  <si>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</si>
  <si>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</si>
  <si>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</si>
  <si>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</si>
  <si>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</si>
  <si>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</si>
  <si>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</si>
  <si>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</si>
  <si>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</si>
  <si>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</si>
  <si>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</si>
  <si>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</si>
  <si>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</si>
  <si>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</si>
  <si>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</si>
  <si>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</si>
  <si>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</si>
  <si>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</si>
  <si>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</si>
  <si>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</si>
  <si>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</si>
  <si>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</si>
  <si>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</si>
  <si>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</si>
  <si>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</si>
  <si>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</si>
  <si>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</si>
  <si>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</si>
  <si>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</si>
  <si>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</si>
  <si>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</si>
  <si>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</si>
  <si>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</si>
  <si>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</si>
  <si>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</si>
  <si>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</si>
  <si>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</si>
  <si>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</si>
  <si>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</si>
  <si>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</si>
  <si>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</si>
  <si>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</si>
  <si>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</si>
  <si>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</si>
  <si>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</si>
  <si>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</si>
  <si>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</si>
  <si>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</si>
  <si>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</si>
  <si>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</si>
  <si>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</si>
  <si>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</si>
  <si>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</si>
  <si>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</si>
  <si>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</si>
  <si>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</si>
  <si>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</si>
  <si>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</si>
  <si>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</si>
  <si>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</si>
  <si>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</si>
  <si>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</si>
  <si>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</si>
  <si>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</si>
  <si>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</si>
  <si>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</si>
  <si>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</si>
  <si>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</si>
  <si>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</si>
  <si>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</si>
  <si>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</si>
  <si>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</si>
  <si>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</si>
  <si>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</si>
  <si>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</si>
  <si>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</si>
  <si>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</si>
  <si>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</si>
  <si>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</si>
  <si>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</si>
  <si>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</si>
  <si>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</si>
  <si>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</si>
  <si>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</si>
  <si>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</si>
  <si>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</si>
  <si>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</si>
  <si>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</si>
  <si>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</si>
  <si>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</si>
  <si>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</si>
  <si>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</si>
  <si>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</si>
  <si>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</si>
  <si>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</si>
  <si>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</si>
  <si>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</si>
  <si>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</si>
  <si>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</si>
  <si>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</si>
  <si>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</si>
  <si>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</si>
  <si>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</si>
  <si>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</si>
  <si>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</si>
  <si>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</si>
  <si>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</si>
  <si>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</si>
  <si>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</si>
  <si>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</si>
  <si>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</si>
  <si>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</si>
  <si>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</si>
  <si>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</si>
  <si>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</si>
  <si>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</si>
  <si>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</si>
  <si>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</si>
  <si>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</si>
  <si>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</si>
  <si>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</si>
  <si>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</si>
  <si>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</si>
  <si>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</si>
  <si>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</si>
  <si>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</si>
  <si>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</si>
  <si>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</si>
  <si>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</si>
  <si>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</si>
  <si>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</si>
  <si>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</si>
  <si>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</si>
  <si>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</si>
  <si>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</si>
  <si>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</si>
  <si>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</si>
  <si>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</si>
  <si>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</si>
  <si>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</si>
  <si>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</si>
  <si>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</si>
  <si>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</si>
  <si>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</si>
  <si>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</si>
  <si>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</si>
  <si>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</si>
  <si>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</si>
  <si>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</si>
  <si>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</si>
  <si>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</si>
  <si>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</si>
  <si>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</si>
  <si>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</si>
  <si>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</si>
  <si>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</si>
  <si>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</si>
  <si>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</si>
  <si>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</si>
  <si>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</si>
  <si>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</si>
  <si>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</si>
  <si>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</si>
  <si>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</si>
  <si>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</si>
  <si>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</si>
  <si>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</si>
  <si>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</si>
  <si>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</si>
  <si>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</si>
  <si>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</si>
  <si>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</si>
  <si>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</si>
  <si>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</si>
  <si>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</si>
  <si>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</si>
  <si>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</si>
  <si>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</si>
  <si>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</si>
  <si>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</si>
  <si>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</si>
  <si>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</si>
  <si>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</si>
  <si>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</si>
  <si>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</si>
  <si>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</si>
  <si>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</si>
  <si>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</si>
  <si>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</si>
  <si>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</si>
  <si>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</si>
  <si>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</si>
  <si>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</si>
  <si>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</si>
  <si>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</si>
  <si>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</si>
  <si>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</si>
  <si>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</si>
  <si>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</si>
  <si>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</si>
  <si>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</si>
  <si>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</si>
  <si>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</si>
  <si>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</si>
  <si>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</si>
  <si>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</si>
  <si>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</si>
  <si>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</si>
  <si>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</si>
  <si>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</si>
  <si>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</si>
  <si>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</si>
  <si>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</si>
  <si>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</si>
  <si>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</si>
  <si>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</si>
  <si>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</si>
  <si>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</si>
  <si>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</si>
  <si>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</si>
  <si>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</si>
  <si>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</si>
  <si>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</si>
  <si>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</si>
  <si>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</si>
  <si>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</si>
  <si>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</si>
  <si>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</si>
  <si>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</si>
  <si>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</si>
  <si>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</si>
  <si>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</si>
  <si>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</si>
  <si>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</si>
  <si>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</si>
  <si>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</si>
  <si>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</si>
  <si>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</si>
  <si>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</si>
  <si>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</si>
  <si>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</si>
  <si>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</si>
  <si>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</si>
  <si>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</si>
  <si>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</si>
  <si>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</si>
  <si>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</si>
  <si>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</si>
  <si>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</si>
  <si>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</si>
  <si>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</si>
  <si>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</si>
  <si>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</si>
  <si>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</si>
  <si>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</si>
  <si>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</si>
  <si>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</si>
  <si>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</si>
  <si>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</si>
  <si>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</si>
  <si>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</si>
  <si>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</si>
  <si>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</si>
  <si>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</si>
  <si>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</si>
  <si>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</si>
  <si>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</si>
  <si>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</si>
  <si>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</si>
  <si>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</si>
  <si>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</si>
  <si>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</si>
  <si>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</si>
  <si>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</si>
  <si>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</si>
  <si>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</si>
  <si>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</si>
  <si>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</si>
  <si>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</si>
  <si>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</si>
  <si>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</si>
  <si>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</si>
  <si>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</si>
  <si>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</si>
  <si>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</si>
  <si>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</si>
  <si>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</si>
  <si>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</si>
  <si>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</si>
  <si>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</si>
  <si>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</si>
  <si>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</si>
  <si>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</si>
  <si>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</si>
  <si>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</si>
  <si>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</si>
  <si>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</si>
  <si>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</si>
  <si>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</si>
  <si>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</si>
  <si>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</si>
  <si>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</si>
  <si>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</si>
  <si>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</si>
  <si>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</si>
  <si>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</si>
  <si>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</si>
  <si>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</si>
  <si>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</si>
  <si>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</si>
  <si>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</si>
  <si>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</si>
  <si>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</si>
  <si>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</si>
  <si>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</si>
  <si>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</si>
  <si>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</si>
  <si>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</si>
  <si>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</si>
  <si>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</si>
  <si>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</si>
  <si>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</si>
  <si>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</si>
  <si>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</si>
  <si>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</si>
  <si>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</si>
  <si>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</si>
  <si>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</si>
  <si>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</si>
  <si>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</si>
  <si>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</si>
  <si>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</si>
  <si>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</si>
  <si>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</si>
  <si>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</si>
  <si>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</si>
  <si>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</si>
  <si>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</si>
  <si>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</si>
  <si>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</si>
  <si>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</si>
  <si>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</si>
  <si>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</si>
  <si>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</si>
  <si>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</si>
  <si>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</si>
  <si>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</si>
  <si>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</si>
  <si>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</si>
  <si>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</si>
  <si>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</si>
  <si>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</si>
  <si>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</si>
  <si>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</si>
  <si>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</si>
  <si>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</si>
  <si>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</si>
  <si>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</si>
  <si>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</si>
  <si>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</si>
  <si>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</si>
  <si>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</si>
  <si>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</si>
  <si>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</si>
  <si>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</si>
  <si>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</si>
  <si>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</si>
  <si>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</si>
  <si>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</si>
  <si>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</si>
  <si>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</si>
  <si>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</si>
  <si>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</si>
  <si>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</si>
  <si>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</si>
  <si>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</si>
  <si>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</si>
  <si>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</si>
  <si>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</si>
  <si>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</si>
  <si>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</si>
  <si>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</si>
  <si>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</si>
  <si>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</si>
  <si>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</si>
  <si>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</si>
  <si>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</si>
  <si>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</si>
  <si>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</si>
  <si>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</si>
  <si>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</si>
  <si>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</si>
  <si>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</si>
  <si>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</si>
  <si>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</si>
  <si>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</si>
  <si>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</si>
  <si>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</si>
  <si>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</si>
  <si>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</si>
  <si>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</si>
  <si>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</si>
  <si>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</si>
  <si>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</si>
  <si>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</si>
  <si>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</si>
  <si>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</si>
  <si>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</si>
  <si>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</si>
  <si>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</si>
  <si>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</si>
  <si>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</si>
  <si>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</si>
  <si>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</si>
  <si>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</si>
  <si>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</si>
  <si>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</si>
  <si>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</si>
  <si>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</si>
  <si>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</si>
  <si>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</si>
  <si>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</si>
  <si>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</si>
  <si>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</si>
  <si>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</si>
  <si>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</si>
  <si>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</si>
  <si>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</si>
  <si>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</si>
  <si>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</si>
  <si>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</si>
  <si>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</si>
  <si>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</si>
  <si>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</si>
  <si>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</si>
  <si>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</si>
  <si>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</si>
  <si>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</si>
  <si>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</si>
  <si>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</si>
  <si>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</si>
  <si>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</si>
  <si>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</si>
  <si>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</si>
  <si>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</si>
  <si>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</si>
  <si>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</si>
  <si>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</si>
  <si>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</si>
  <si>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</si>
  <si>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</si>
  <si>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</si>
  <si>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</si>
  <si>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</si>
  <si>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</si>
  <si>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</si>
  <si>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</si>
  <si>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</si>
  <si>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</si>
  <si>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</si>
  <si>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</si>
  <si>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</si>
  <si>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</si>
  <si>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</si>
  <si>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</si>
  <si>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</si>
  <si>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</si>
  <si>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</si>
  <si>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</si>
  <si>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</si>
  <si>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</si>
  <si>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</si>
  <si>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</si>
  <si>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</si>
  <si>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</si>
  <si>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</si>
  <si>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</si>
  <si>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</si>
  <si>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</si>
  <si>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</si>
  <si>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</si>
  <si>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</si>
  <si>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</si>
  <si>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</si>
  <si>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</si>
  <si>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</si>
  <si>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</si>
  <si>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</si>
  <si>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</si>
  <si>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</si>
  <si>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</si>
  <si>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</si>
  <si>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</si>
  <si>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</si>
  <si>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</si>
  <si>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</si>
  <si>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</si>
  <si>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</si>
  <si>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</si>
  <si>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</si>
  <si>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</si>
  <si>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</si>
  <si>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</si>
  <si>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</si>
  <si>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</si>
  <si>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</si>
  <si>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</si>
  <si>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</si>
  <si>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</si>
  <si>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</si>
  <si>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</si>
  <si>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</si>
  <si>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</si>
  <si>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</si>
  <si>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</si>
  <si>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</si>
  <si>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</si>
  <si>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</si>
  <si>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</si>
  <si>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</si>
  <si>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</si>
  <si>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</si>
  <si>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</si>
  <si>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</si>
  <si>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</si>
  <si>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</si>
  <si>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</si>
  <si>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</si>
  <si>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</si>
  <si>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</si>
  <si>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</si>
  <si>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</si>
  <si>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</si>
  <si>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</si>
  <si>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</si>
  <si>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</si>
  <si>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</si>
  <si>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</si>
  <si>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</si>
  <si>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</si>
  <si>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</si>
  <si>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</si>
  <si>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</si>
  <si>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</si>
  <si>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</si>
  <si>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</si>
  <si>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</si>
  <si>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</si>
  <si>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</si>
  <si>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</si>
  <si>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</si>
  <si>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</si>
  <si>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</si>
  <si>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</si>
  <si>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</si>
  <si>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</si>
  <si>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</si>
  <si>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</si>
  <si>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</si>
  <si>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</si>
  <si>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</si>
  <si>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</si>
  <si>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</si>
  <si>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</si>
  <si>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</si>
  <si>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</si>
  <si>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</si>
  <si>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</si>
  <si>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</si>
  <si>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</si>
  <si>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</si>
  <si>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</si>
  <si>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</si>
  <si>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</si>
  <si>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</si>
  <si>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</si>
  <si>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</si>
  <si>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</si>
  <si>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</si>
  <si>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</si>
  <si>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</si>
  <si>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</si>
  <si>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</si>
  <si>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</si>
  <si>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</si>
  <si>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</si>
  <si>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</si>
  <si>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</si>
  <si>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</si>
  <si>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</si>
  <si>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</si>
  <si>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</si>
  <si>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</si>
  <si>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</si>
  <si>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</si>
  <si>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</si>
  <si>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</si>
  <si>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</si>
  <si>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</si>
  <si>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</si>
  <si>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</si>
  <si>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</si>
  <si>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</si>
  <si>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</si>
  <si>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</si>
  <si>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</si>
  <si>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</si>
  <si>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</si>
  <si>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</si>
  <si>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</si>
  <si>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</si>
  <si>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</si>
  <si>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</si>
  <si>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</si>
  <si>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</si>
  <si>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</si>
  <si>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</si>
  <si>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</si>
  <si>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</si>
  <si>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</si>
  <si>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</si>
  <si>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</si>
  <si>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</si>
  <si>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</si>
  <si>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</si>
  <si>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</si>
  <si>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</si>
  <si>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</si>
  <si>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</si>
  <si>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</si>
  <si>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</si>
  <si>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</si>
  <si>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</si>
  <si>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</si>
  <si>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</si>
  <si>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</si>
  <si>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</si>
  <si>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</si>
  <si>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</si>
  <si>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</si>
  <si>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</si>
  <si>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</si>
  <si>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</si>
  <si>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</si>
  <si>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</si>
  <si>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</si>
  <si>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</si>
  <si>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</si>
  <si>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</si>
  <si>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</si>
  <si>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</si>
  <si>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</si>
  <si>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</si>
  <si>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</si>
  <si>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</si>
  <si>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</si>
  <si>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</si>
  <si>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</si>
  <si>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</si>
  <si>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</si>
  <si>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</si>
  <si>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</si>
  <si>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</si>
  <si>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</si>
  <si>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</si>
  <si>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</si>
  <si>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</si>
  <si>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</si>
  <si>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</si>
  <si>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</si>
  <si>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</si>
  <si>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</si>
  <si>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</si>
  <si>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</si>
  <si>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</si>
  <si>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</si>
  <si>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</si>
  <si>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</si>
  <si>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</si>
  <si>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</si>
  <si>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</si>
  <si>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</si>
  <si>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</si>
  <si>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</si>
  <si>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</si>
  <si>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</si>
  <si>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</si>
  <si>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</si>
  <si>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</si>
  <si>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</si>
  <si>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</si>
  <si>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</si>
  <si>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</si>
  <si>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</si>
  <si>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</si>
  <si>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</si>
  <si>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</si>
  <si>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</si>
  <si>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</si>
  <si>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</si>
  <si>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</si>
  <si>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</si>
  <si>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</si>
  <si>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</si>
  <si>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</si>
  <si>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</si>
  <si>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</si>
  <si>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</si>
  <si>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</si>
  <si>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</si>
  <si>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</si>
  <si>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</si>
  <si>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</si>
  <si>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</si>
  <si>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</si>
  <si>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</si>
  <si>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</si>
  <si>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</si>
  <si>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</si>
  <si>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</si>
  <si>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</si>
  <si>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</si>
  <si>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</si>
  <si>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</si>
  <si>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</si>
  <si>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</si>
  <si>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</si>
  <si>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</si>
  <si>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</si>
  <si>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</si>
  <si>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</si>
  <si>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</si>
  <si>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</si>
  <si>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</si>
  <si>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</si>
  <si>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</si>
  <si>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</si>
  <si>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</si>
  <si>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</si>
  <si>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</si>
  <si>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</si>
  <si>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</si>
  <si>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</si>
  <si>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</si>
  <si>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</si>
  <si>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</si>
  <si>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</si>
  <si>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</si>
  <si>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</si>
  <si>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</si>
  <si>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</si>
  <si>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</si>
  <si>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</si>
  <si>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</si>
  <si>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</si>
  <si>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</si>
  <si>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</si>
  <si>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</si>
  <si>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</si>
  <si>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</si>
  <si>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</si>
  <si>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</si>
  <si>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</si>
  <si>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</si>
  <si>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</si>
  <si>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</si>
  <si>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</si>
  <si>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</si>
  <si>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</si>
  <si>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</si>
  <si>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</si>
  <si>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</si>
  <si>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</si>
  <si>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</si>
  <si>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</si>
  <si>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</si>
  <si>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</si>
  <si>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</si>
  <si>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</si>
  <si>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</si>
  <si>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</si>
  <si>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</si>
  <si>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</si>
  <si>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</si>
  <si>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</si>
  <si>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</si>
  <si>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</si>
  <si>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</si>
  <si>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</si>
  <si>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</si>
  <si>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</si>
  <si>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</si>
  <si>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</si>
  <si>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</si>
  <si>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</si>
  <si>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</si>
  <si>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</si>
  <si>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</si>
  <si>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</si>
  <si>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</si>
  <si>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</si>
  <si>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</si>
  <si>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</si>
  <si>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</si>
  <si>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</si>
  <si>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</si>
  <si>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</si>
  <si>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</si>
  <si>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</si>
  <si>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</si>
  <si>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</si>
  <si>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</si>
  <si>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</si>
  <si>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</si>
  <si>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</si>
  <si>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</si>
  <si>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</si>
  <si>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</si>
  <si>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</si>
  <si>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</si>
  <si>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</si>
  <si>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</si>
  <si>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</si>
  <si>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</si>
  <si>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</si>
  <si>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</si>
  <si>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</si>
  <si>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</si>
  <si>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</si>
  <si>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</si>
  <si>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</si>
  <si>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</si>
  <si>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</si>
  <si>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</si>
  <si>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</si>
  <si>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</si>
  <si>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</si>
  <si>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</si>
  <si>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</si>
  <si>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</si>
  <si>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</si>
  <si>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</si>
  <si>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</si>
  <si>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</si>
  <si>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</si>
  <si>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</si>
  <si>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</si>
  <si>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</si>
  <si>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</si>
  <si>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</si>
  <si>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</si>
  <si>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</si>
  <si>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</si>
  <si>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</si>
  <si>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</si>
  <si>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</si>
  <si>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</si>
  <si>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</si>
  <si>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</si>
  <si>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</si>
  <si>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</si>
  <si>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</si>
  <si>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</si>
  <si>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</si>
  <si>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</si>
  <si>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</si>
  <si>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</si>
  <si>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</si>
  <si>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</si>
  <si>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</si>
  <si>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</si>
  <si>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</si>
  <si>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</si>
  <si>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</si>
  <si>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</si>
  <si>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</si>
  <si>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</si>
  <si>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</si>
  <si>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</si>
  <si>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</si>
  <si>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</si>
  <si>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</si>
  <si>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</si>
  <si>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</si>
  <si>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</si>
  <si>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</si>
  <si>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</si>
  <si>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</si>
  <si>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</si>
  <si>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</si>
  <si>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</si>
  <si>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</si>
  <si>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</si>
  <si>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</si>
  <si>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</si>
  <si>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</si>
  <si>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</si>
  <si>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</si>
  <si>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</si>
  <si>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</si>
  <si>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</si>
  <si>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</si>
  <si>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</si>
  <si>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</si>
  <si>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</si>
  <si>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</si>
  <si>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</si>
  <si>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</si>
  <si>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</si>
  <si>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</si>
  <si>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</si>
  <si>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</si>
  <si>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</si>
  <si>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</si>
  <si>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</si>
  <si>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</si>
  <si>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</si>
  <si>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</si>
  <si>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</si>
  <si>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</si>
  <si>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</si>
  <si>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</si>
  <si>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</si>
  <si>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</si>
  <si>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</si>
  <si>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</si>
  <si>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</si>
  <si>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</si>
  <si>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</si>
  <si>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</si>
  <si>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</si>
  <si>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</si>
  <si>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</si>
  <si>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</si>
  <si>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</si>
  <si>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</si>
  <si>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</si>
  <si>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</si>
  <si>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</si>
  <si>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</si>
  <si>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</si>
  <si>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</si>
  <si>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</si>
  <si>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</si>
  <si>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</si>
  <si>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</si>
  <si>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</si>
  <si>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</si>
  <si>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</si>
  <si>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</si>
  <si>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</si>
  <si>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</si>
  <si>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</si>
  <si>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</si>
  <si>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</si>
  <si>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</si>
  <si>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</si>
  <si>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</si>
  <si>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</si>
  <si>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</si>
  <si>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</si>
  <si>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</si>
  <si>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</si>
  <si>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</si>
  <si>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</si>
  <si>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</si>
  <si>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</si>
  <si>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</si>
  <si>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</si>
  <si>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</si>
  <si>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</si>
  <si>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</si>
  <si>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</si>
  <si>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</si>
  <si>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</si>
  <si>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</si>
  <si>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</si>
  <si>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</si>
  <si>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</si>
  <si>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</si>
  <si>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</si>
  <si>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</si>
  <si>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</si>
  <si>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</si>
  <si>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</si>
  <si>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</si>
  <si>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</si>
  <si>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</si>
  <si>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</si>
  <si>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</si>
  <si>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</si>
  <si>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</si>
  <si>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</si>
  <si>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</si>
  <si>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</si>
  <si>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</si>
  <si>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</si>
  <si>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</si>
  <si>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</si>
  <si>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</si>
  <si>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</si>
  <si>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</si>
  <si>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</si>
  <si>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</si>
  <si>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</si>
  <si>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</si>
  <si>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</si>
  <si>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</si>
  <si>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</si>
  <si>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</si>
  <si>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</si>
  <si>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</si>
  <si>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</si>
  <si>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</si>
  <si>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</si>
  <si>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</si>
  <si>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</si>
  <si>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</si>
  <si>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</si>
  <si>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</si>
  <si>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</si>
  <si>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</si>
  <si>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</si>
  <si>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</si>
  <si>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</si>
  <si>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</si>
  <si>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</si>
  <si>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</si>
  <si>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</si>
  <si>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</si>
  <si>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</si>
  <si>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</si>
  <si>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</si>
  <si>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</si>
  <si>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</si>
  <si>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</si>
  <si>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</si>
  <si>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</si>
  <si>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</si>
  <si>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</si>
  <si>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</si>
  <si>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</si>
  <si>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</si>
  <si>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</si>
  <si>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</si>
  <si>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</si>
  <si>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</si>
  <si>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</si>
  <si>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</si>
  <si>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</si>
  <si>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</si>
  <si>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</si>
  <si>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</si>
  <si>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</si>
  <si>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</si>
  <si>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</si>
  <si>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</si>
  <si>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</si>
  <si>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</si>
  <si>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</si>
  <si>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</si>
  <si>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</si>
  <si>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</si>
  <si>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</si>
  <si>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</si>
  <si>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</si>
  <si>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</si>
  <si>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</si>
  <si>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</si>
  <si>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</si>
  <si>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</si>
  <si>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</si>
  <si>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</si>
  <si>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</si>
  <si>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</si>
  <si>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</si>
  <si>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</si>
  <si>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</si>
  <si>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</si>
  <si>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</si>
  <si>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</si>
  <si>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</si>
  <si>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</si>
  <si>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</si>
  <si>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</si>
  <si>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</si>
  <si>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</si>
  <si>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</si>
  <si>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</si>
  <si>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</si>
  <si>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</si>
  <si>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</si>
  <si>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</si>
  <si>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</si>
  <si>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</si>
  <si>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</si>
  <si>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</si>
  <si>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</si>
  <si>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</si>
  <si>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</si>
  <si>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</si>
  <si>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</si>
  <si>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</si>
  <si>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</si>
  <si>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</si>
  <si>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</si>
  <si>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</si>
  <si>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</si>
  <si>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</si>
  <si>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</si>
  <si>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</si>
  <si>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</si>
  <si>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</si>
  <si>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</si>
  <si>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</si>
  <si>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</si>
  <si>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</si>
  <si>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</si>
  <si>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</si>
  <si>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</si>
  <si>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</si>
  <si>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</si>
  <si>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</si>
  <si>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</si>
  <si>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</si>
  <si>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</si>
  <si>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</si>
  <si>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</si>
  <si>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</si>
  <si>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</si>
  <si>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</si>
  <si>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</si>
  <si>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</si>
  <si>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</si>
  <si>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</si>
  <si>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</si>
  <si>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</si>
  <si>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</si>
  <si>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</si>
  <si>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</si>
  <si>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</si>
  <si>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</si>
  <si>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</si>
  <si>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</si>
  <si>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</si>
  <si>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</si>
  <si>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</si>
  <si>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</si>
  <si>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</si>
  <si>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</si>
  <si>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</si>
  <si>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</si>
  <si>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</si>
  <si>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</si>
  <si>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</si>
  <si>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</si>
  <si>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</si>
  <si>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</si>
  <si>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</si>
  <si>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</si>
  <si>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</si>
  <si>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</si>
  <si>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</si>
  <si>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</si>
  <si>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</si>
  <si>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</si>
  <si>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</si>
  <si>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</si>
  <si>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</si>
  <si>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</si>
  <si>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</si>
  <si>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</si>
  <si>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</si>
  <si>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</si>
  <si>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</si>
  <si>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</si>
  <si>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</si>
  <si>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</si>
  <si>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</si>
  <si>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</si>
  <si>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</si>
  <si>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</si>
  <si>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</si>
  <si>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</si>
  <si>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</si>
  <si>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</si>
  <si>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</si>
  <si>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</si>
  <si>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</si>
  <si>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</si>
  <si>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</si>
  <si>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</si>
  <si>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</si>
  <si>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</si>
  <si>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</si>
  <si>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</si>
  <si>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</si>
  <si>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</si>
  <si>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</si>
  <si>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</si>
  <si>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</si>
  <si>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</si>
  <si>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</si>
  <si>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</si>
  <si>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</si>
  <si>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</si>
  <si>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</si>
  <si>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</si>
  <si>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</si>
  <si>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</si>
  <si>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</si>
  <si>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</si>
  <si>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</si>
  <si>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</si>
  <si>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</si>
  <si>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</si>
  <si>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</si>
  <si>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</si>
  <si>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</si>
  <si>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</si>
  <si>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</si>
  <si>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</si>
  <si>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</si>
  <si>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</si>
  <si>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</si>
  <si>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</si>
  <si>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</si>
  <si>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</si>
  <si>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</si>
  <si>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</si>
  <si>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</si>
  <si>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</si>
  <si>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</si>
  <si>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</si>
  <si>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</si>
  <si>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</si>
  <si>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</si>
  <si>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</si>
  <si>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</si>
  <si>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</si>
  <si>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</si>
  <si>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</si>
  <si>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</si>
  <si>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</si>
  <si>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</si>
  <si>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</si>
  <si>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</si>
  <si>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</si>
  <si>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</si>
  <si>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</si>
  <si>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</si>
  <si>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</si>
  <si>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</si>
  <si>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</si>
  <si>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</si>
  <si>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</si>
  <si>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</si>
  <si>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</si>
  <si>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</si>
  <si>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</si>
  <si>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</si>
  <si>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</si>
  <si>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</si>
  <si>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</si>
  <si>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</si>
  <si>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</si>
  <si>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</si>
  <si>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</si>
  <si>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</si>
  <si>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</si>
  <si>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</si>
  <si>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</si>
  <si>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</si>
  <si>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</si>
  <si>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</si>
  <si>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</si>
  <si>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</si>
  <si>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</si>
  <si>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</si>
  <si>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</si>
  <si>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</si>
  <si>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</si>
  <si>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</si>
  <si>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</si>
  <si>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</si>
  <si>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</si>
  <si>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</si>
  <si>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</si>
  <si>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</si>
  <si>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</si>
  <si>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</si>
  <si>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</si>
  <si>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</si>
  <si>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</si>
  <si>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</si>
  <si>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</si>
  <si>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</si>
  <si>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</si>
  <si>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</si>
  <si>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</si>
  <si>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</si>
  <si>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</si>
  <si>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</si>
  <si>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</si>
  <si>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</si>
  <si>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</si>
  <si>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</si>
  <si>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</si>
  <si>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</si>
  <si>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</si>
  <si>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</si>
  <si>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</si>
  <si>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</si>
  <si>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</si>
  <si>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</si>
  <si>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</si>
  <si>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</si>
  <si>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</si>
  <si>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</si>
  <si>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</si>
  <si>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</si>
  <si>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</si>
  <si>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</si>
  <si>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</si>
  <si>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</si>
  <si>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</si>
  <si>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</si>
  <si>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</si>
  <si>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</si>
  <si>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</si>
  <si>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</si>
  <si>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</si>
  <si>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</si>
  <si>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</si>
  <si>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</si>
  <si>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</si>
  <si>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</si>
  <si>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</si>
  <si>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</si>
  <si>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</si>
  <si>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</si>
  <si>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</si>
  <si>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</si>
  <si>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</si>
  <si>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</si>
  <si>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</si>
  <si>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</si>
  <si>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</si>
  <si>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</si>
  <si>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</si>
  <si>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</si>
  <si>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</si>
  <si>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</si>
  <si>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</si>
  <si>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</si>
  <si>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</si>
  <si>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</si>
  <si>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</si>
  <si>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</si>
  <si>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</si>
  <si>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</si>
  <si>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</si>
  <si>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</si>
  <si>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</si>
  <si>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</si>
  <si>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</si>
  <si>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</si>
  <si>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</si>
  <si>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</si>
  <si>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</si>
  <si>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</si>
  <si>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</si>
  <si>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</si>
  <si>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</si>
  <si>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</si>
  <si>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</si>
  <si>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</si>
  <si>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</si>
  <si>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</si>
  <si>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</si>
  <si>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</si>
  <si>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</si>
  <si>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</si>
  <si>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</si>
  <si>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</si>
  <si>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</si>
  <si>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</si>
  <si>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</si>
  <si>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</si>
  <si>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</si>
  <si>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</si>
  <si>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</si>
  <si>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</si>
  <si>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</si>
  <si>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</si>
  <si>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</si>
  <si>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</si>
  <si>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</si>
  <si>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</si>
  <si>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</si>
  <si>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</si>
  <si>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</si>
  <si>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</si>
  <si>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</si>
  <si>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</si>
  <si>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</si>
  <si>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</si>
  <si>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</si>
  <si>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</si>
  <si>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</si>
  <si>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</si>
  <si>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</si>
  <si>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</si>
  <si>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</si>
  <si>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</si>
  <si>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</si>
  <si>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</si>
  <si>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</si>
  <si>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</si>
  <si>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</si>
  <si>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</si>
  <si>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</si>
  <si>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</si>
  <si>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</si>
  <si>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</si>
  <si>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</si>
  <si>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</si>
  <si>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</si>
  <si>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</si>
  <si>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</si>
  <si>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</si>
  <si>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</si>
  <si>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</si>
  <si>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</si>
  <si>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</si>
  <si>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</si>
  <si>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</si>
  <si>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</si>
  <si>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</si>
  <si>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</si>
  <si>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</si>
  <si>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</si>
  <si>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</si>
  <si>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</si>
  <si>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</si>
  <si>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</si>
  <si>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</si>
  <si>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</si>
  <si>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</si>
  <si>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</si>
  <si>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</si>
  <si>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</si>
  <si>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</si>
  <si>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</si>
  <si>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</si>
  <si>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</si>
  <si>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</si>
  <si>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</si>
  <si>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</si>
  <si>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</si>
  <si>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</si>
  <si>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</si>
  <si>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</si>
  <si>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</si>
  <si>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</si>
  <si>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</si>
  <si>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</si>
  <si>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</si>
  <si>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</si>
  <si>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</si>
  <si>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</si>
  <si>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</si>
  <si>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</si>
  <si>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</si>
  <si>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</si>
  <si>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</si>
  <si>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</si>
  <si>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</si>
  <si>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</si>
  <si>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</si>
  <si>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</si>
  <si>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</si>
  <si>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</si>
  <si>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</si>
  <si>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</si>
  <si>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</si>
  <si>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</si>
  <si>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</si>
  <si>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</si>
  <si>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</si>
  <si>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</si>
  <si>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</si>
  <si>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</si>
  <si>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</si>
  <si>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</si>
  <si>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</si>
  <si>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</si>
  <si>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</si>
  <si>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</si>
  <si>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</si>
  <si>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</si>
  <si>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</si>
  <si>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</si>
  <si>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</si>
  <si>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</si>
  <si>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</si>
  <si>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</si>
  <si>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</si>
  <si>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</si>
  <si>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</si>
  <si>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</si>
  <si>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</si>
  <si>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</si>
  <si>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</si>
  <si>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</si>
  <si>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</si>
  <si>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</si>
  <si>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</si>
  <si>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</si>
  <si>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</si>
  <si>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</si>
  <si>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</si>
  <si>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</si>
  <si>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</si>
  <si>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</si>
  <si>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</si>
  <si>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</si>
  <si>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</si>
  <si>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</si>
  <si>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</si>
  <si>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</si>
  <si>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</si>
  <si>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</si>
  <si>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</si>
  <si>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</si>
  <si>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</si>
  <si>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</si>
  <si>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</si>
  <si>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</si>
  <si>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</si>
  <si>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</si>
  <si>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</si>
  <si>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</si>
  <si>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</si>
  <si>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</si>
  <si>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</si>
  <si>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</si>
  <si>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</si>
  <si>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</si>
  <si>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</si>
  <si>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</si>
  <si>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</si>
  <si>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</si>
  <si>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</si>
  <si>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</si>
  <si>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</si>
  <si>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</si>
  <si>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</si>
  <si>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</si>
  <si>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</si>
  <si>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</si>
  <si>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</si>
  <si>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</si>
  <si>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</si>
  <si>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</si>
  <si>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</si>
  <si>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</si>
  <si>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</si>
  <si>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</si>
  <si>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</si>
  <si>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</si>
  <si>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</si>
  <si>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</si>
  <si>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</si>
  <si>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</si>
  <si>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</si>
  <si>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</si>
  <si>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</si>
  <si>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</si>
  <si>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</si>
  <si>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</si>
  <si>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</si>
  <si>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</si>
  <si>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</si>
  <si>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</si>
  <si>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</si>
  <si>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</si>
  <si>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</si>
  <si>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</si>
  <si>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</si>
  <si>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</si>
  <si>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</si>
  <si>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</si>
  <si>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</si>
  <si>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</si>
  <si>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</si>
  <si>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</si>
  <si>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</si>
  <si>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</si>
  <si>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</si>
  <si>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</si>
  <si>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</si>
  <si>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</si>
  <si>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</si>
  <si>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</si>
  <si>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</si>
  <si>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</si>
  <si>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</si>
  <si>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</si>
  <si>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</si>
  <si>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</si>
  <si>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</si>
  <si>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</si>
  <si>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</si>
  <si>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</si>
  <si>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</si>
  <si>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</si>
  <si>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</si>
  <si>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</si>
  <si>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</si>
  <si>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</si>
  <si>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</si>
  <si>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</si>
  <si>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</si>
  <si>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</si>
  <si>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</si>
  <si>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</si>
  <si>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</si>
  <si>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</si>
  <si>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</si>
  <si>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</si>
  <si>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</si>
  <si>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</si>
  <si>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</si>
  <si>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</si>
  <si>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</si>
  <si>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</si>
  <si>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</si>
  <si>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</si>
  <si>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</si>
  <si>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</si>
  <si>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</si>
  <si>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</si>
  <si>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</si>
  <si>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</si>
  <si>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</si>
  <si>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</si>
  <si>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</si>
  <si>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</si>
  <si>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</si>
  <si>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</si>
  <si>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</si>
  <si>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</si>
  <si>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</si>
  <si>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</si>
  <si>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</si>
  <si>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</si>
  <si>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</si>
  <si>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</si>
  <si>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</si>
  <si>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</si>
  <si>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</si>
  <si>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</si>
  <si>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</si>
  <si>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</si>
  <si>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</si>
  <si>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</si>
  <si>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</si>
  <si>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</si>
  <si>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</si>
  <si>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</si>
  <si>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</si>
  <si>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</si>
  <si>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</si>
  <si>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</si>
  <si>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</si>
  <si>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</si>
  <si>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</si>
  <si>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</si>
  <si>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</si>
  <si>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</si>
  <si>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</si>
  <si>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</si>
  <si>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</si>
  <si>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</si>
  <si>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</si>
  <si>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</si>
  <si>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</si>
  <si>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</si>
  <si>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</si>
  <si>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</si>
  <si>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</si>
  <si>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</si>
  <si>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</si>
  <si>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</si>
  <si>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</si>
  <si>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</si>
  <si>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</si>
  <si>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</si>
  <si>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</si>
  <si>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</si>
  <si>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</si>
  <si>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</si>
  <si>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</si>
  <si>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</si>
  <si>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</si>
  <si>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</si>
  <si>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</si>
  <si>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</si>
  <si>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</si>
  <si>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</si>
  <si>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</si>
  <si>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</si>
  <si>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</si>
  <si>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</si>
  <si>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</si>
  <si>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</si>
  <si>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</si>
  <si>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</si>
  <si>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</si>
  <si>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</si>
  <si>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</si>
  <si>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</si>
  <si>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</si>
  <si>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</si>
  <si>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</si>
  <si>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</si>
  <si>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</si>
  <si>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</si>
  <si>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</si>
  <si>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</si>
  <si>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</si>
  <si>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</si>
  <si>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</si>
  <si>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</si>
  <si>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</si>
  <si>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</si>
  <si>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</si>
  <si>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</si>
  <si>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</si>
  <si>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</si>
  <si>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</si>
  <si>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</si>
  <si>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</si>
  <si>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</si>
  <si>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</si>
  <si>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</si>
  <si>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</si>
  <si>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</si>
  <si>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</si>
  <si>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</si>
  <si>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</si>
  <si>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</si>
  <si>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</si>
  <si>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</si>
  <si>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</si>
  <si>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</si>
  <si>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</si>
  <si>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</si>
  <si>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</si>
  <si>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</si>
  <si>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</si>
  <si>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</si>
  <si>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</si>
  <si>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</si>
  <si>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</si>
  <si>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</si>
  <si>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</si>
  <si>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</si>
  <si>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</si>
  <si>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</si>
  <si>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</si>
  <si>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</si>
  <si>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</si>
  <si>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</si>
  <si>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</si>
  <si>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</si>
  <si>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</si>
  <si>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</si>
  <si>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</si>
  <si>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</si>
  <si>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</si>
  <si>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</si>
  <si>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</si>
  <si>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</si>
  <si>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</si>
  <si>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</si>
  <si>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</si>
  <si>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</si>
  <si>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</si>
  <si>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</si>
  <si>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</si>
  <si>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</si>
  <si>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</si>
  <si>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</si>
  <si>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</si>
  <si>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</si>
  <si>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</si>
  <si>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</si>
  <si>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</si>
  <si>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</si>
  <si>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</si>
  <si>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</si>
  <si>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</si>
  <si>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</si>
  <si>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</si>
  <si>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</si>
  <si>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</si>
  <si>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</si>
  <si>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</si>
  <si>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</si>
  <si>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</si>
  <si>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</si>
  <si>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</si>
  <si>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</si>
  <si>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</si>
  <si>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</si>
  <si>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</si>
  <si>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</si>
  <si>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</si>
  <si>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</si>
  <si>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</si>
  <si>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</si>
  <si>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</si>
  <si>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</si>
  <si>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</si>
  <si>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</si>
  <si>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</si>
  <si>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</si>
  <si>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</si>
  <si>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</si>
  <si>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</si>
  <si>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</si>
  <si>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</si>
  <si>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</si>
  <si>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</si>
  <si>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</si>
  <si>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</si>
  <si>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</si>
  <si>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</si>
  <si>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</si>
  <si>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</si>
  <si>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</si>
  <si>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</si>
  <si>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</si>
  <si>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</si>
  <si>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</si>
  <si>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</si>
  <si>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</si>
  <si>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</si>
  <si>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</si>
  <si>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</si>
  <si>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</si>
  <si>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</si>
  <si>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</si>
  <si>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</si>
  <si>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</si>
  <si>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</si>
  <si>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</si>
  <si>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</si>
  <si>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</si>
  <si>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</si>
  <si>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</si>
  <si>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</si>
  <si>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</si>
  <si>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</si>
  <si>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</si>
  <si>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</si>
  <si>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</si>
  <si>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</si>
  <si>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</si>
  <si>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</si>
  <si>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</si>
  <si>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</si>
  <si>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</si>
  <si>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</si>
  <si>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</si>
  <si>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</si>
  <si>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</si>
  <si>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</si>
  <si>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</si>
  <si>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</si>
  <si>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</si>
  <si>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</si>
  <si>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</si>
  <si>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</si>
  <si>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</si>
  <si>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</si>
  <si>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</si>
  <si>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</si>
  <si>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</si>
  <si>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</si>
  <si>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</si>
  <si>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</si>
  <si>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</si>
  <si>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</si>
  <si>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</si>
  <si>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</si>
  <si>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</si>
  <si>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</si>
  <si>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</si>
  <si>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</si>
  <si>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</si>
  <si>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</si>
  <si>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</si>
  <si>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</si>
  <si>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</si>
  <si>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</si>
  <si>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</si>
  <si>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</si>
  <si>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</si>
  <si>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</si>
  <si>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</si>
  <si>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</si>
  <si>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</si>
  <si>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</si>
  <si>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</si>
  <si>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</si>
  <si>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</si>
  <si>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</si>
  <si>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</si>
  <si>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</si>
  <si>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</si>
  <si>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</si>
  <si>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</si>
  <si>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</si>
  <si>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</si>
  <si>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</si>
  <si>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</si>
  <si>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</si>
  <si>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</si>
  <si>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</si>
  <si>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</si>
  <si>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</si>
  <si>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</si>
  <si>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</si>
  <si>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</si>
  <si>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</si>
  <si>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</si>
  <si>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</si>
  <si>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</si>
  <si>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</si>
  <si>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</si>
  <si>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</si>
  <si>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</si>
  <si>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</si>
  <si>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</si>
  <si>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</si>
  <si>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</si>
  <si>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</si>
  <si>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</si>
  <si>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</si>
  <si>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</si>
  <si>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</si>
  <si>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</si>
  <si>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</si>
  <si>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</si>
  <si>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</si>
  <si>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</si>
  <si>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</si>
  <si>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</si>
  <si>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</si>
  <si>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</si>
  <si>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</si>
  <si>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</si>
  <si>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</si>
  <si>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</si>
  <si>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</si>
  <si>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</si>
  <si>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</si>
  <si>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</si>
  <si>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</si>
  <si>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</si>
  <si>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</si>
  <si>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</si>
  <si>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</si>
  <si>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</si>
  <si>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</si>
  <si>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</si>
  <si>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</si>
  <si>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</si>
  <si>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</si>
  <si>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</si>
  <si>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</si>
  <si>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</si>
  <si>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</si>
  <si>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</si>
  <si>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</si>
  <si>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</si>
  <si>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</si>
  <si>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</si>
  <si>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</si>
  <si>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</si>
  <si>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</si>
  <si>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</si>
  <si>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</si>
  <si>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</si>
  <si>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</si>
  <si>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</si>
  <si>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</si>
  <si>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</si>
  <si>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</si>
  <si>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</si>
  <si>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</si>
  <si>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</si>
  <si>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</si>
  <si>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</si>
  <si>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</si>
  <si>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</si>
  <si>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</si>
  <si>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</si>
  <si>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</si>
  <si>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</si>
  <si>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</si>
  <si>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</si>
  <si>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</si>
  <si>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</si>
  <si>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</si>
  <si>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</si>
  <si>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</si>
  <si>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</si>
  <si>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</si>
  <si>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</si>
  <si>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</si>
  <si>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</si>
  <si>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</si>
  <si>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</si>
  <si>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</si>
  <si>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</si>
  <si>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</si>
  <si>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</si>
  <si>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</si>
  <si>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</si>
  <si>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</si>
  <si>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</si>
  <si>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</si>
  <si>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</si>
  <si>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</si>
  <si>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</si>
  <si>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</si>
  <si>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</si>
  <si>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</si>
  <si>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</si>
  <si>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</si>
  <si>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</si>
  <si>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</si>
  <si>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</si>
  <si>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</si>
  <si>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</si>
  <si>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</si>
  <si>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</si>
  <si>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</si>
  <si>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</si>
  <si>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</si>
  <si>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</si>
  <si>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</si>
  <si>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</si>
  <si>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</si>
  <si>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</si>
  <si>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</si>
  <si>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</si>
  <si>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</si>
  <si>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</si>
  <si>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</si>
  <si>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</si>
  <si>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</si>
  <si>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</si>
  <si>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</si>
  <si>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</si>
  <si>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</si>
  <si>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</si>
  <si>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</si>
  <si>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</si>
  <si>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</si>
  <si>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</si>
  <si>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PCM-20251006-00000183</t>
  </si>
  <si>
    <t>site has access issue at night</t>
  </si>
  <si>
    <t>PCM-20251006-00000287</t>
  </si>
  <si>
    <t>ETA // 120 mins</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</si>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</sst>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4" dataDxfId="173" headerRowBorderDxfId="171" tableBorderDxfId="172" totalsRowBorderDxfId="170">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6">
    <sortCondition ref="H1:H2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6" totalsRowShown="0" headerRowDxfId="157" dataDxfId="156" headerRowBorderDxfId="154" tableBorderDxfId="155" totalsRowBorderDxfId="153">
  <autoFilter ref="A1:CJ2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6"/>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273.21257349537336</v>
      </c>
      <c r="H2" s="90">
        <v>45662.943402777775</v>
      </c>
      <c r="I2" s="73" t="str">
        <f>IFERROR(VLOOKUP(D2,DB!A:F,6,0),"")</f>
        <v>Generator-SG</v>
      </c>
      <c r="J2" s="73" t="str">
        <f>IFERROR(VLOOKUP(D2,DB!A:G,7,0),"")</f>
        <v>Dead</v>
      </c>
      <c r="K2" s="81" t="s">
        <v>38965</v>
      </c>
      <c r="L2" s="79" t="str">
        <f>IFERROR(VLOOKUP(D2,DB!A:I,9,0),"")</f>
        <v>Latis</v>
      </c>
    </row>
    <row r="3" spans="1:12" ht="15" customHeight="1">
      <c r="A3" s="141"/>
      <c r="B3" s="142" t="str">
        <f>IFERROR(VLOOKUP(D3,DB!A:K,11,0),"")</f>
        <v/>
      </c>
      <c r="C3" s="142"/>
      <c r="D3" s="142"/>
      <c r="E3" s="143"/>
      <c r="F3" s="144"/>
      <c r="G3" s="145">
        <f ca="1">IFERROR(NOW()-F3,"")</f>
        <v>45936.160999421299</v>
      </c>
      <c r="H3" s="144"/>
      <c r="I3" s="142" t="str">
        <f>IFERROR(VLOOKUP(D3,DB!A:F,6,0),"")</f>
        <v/>
      </c>
      <c r="J3" s="142" t="str">
        <f>IFERROR(VLOOKUP(D3,DB!A:G,7,0),"")</f>
        <v/>
      </c>
      <c r="K3" s="146"/>
      <c r="L3" s="147" t="str">
        <f>IFERROR(VLOOKUP(D3,DB!A:I,9,0),"")</f>
        <v/>
      </c>
    </row>
    <row r="4" spans="1:12" ht="15" customHeight="1">
      <c r="A4" s="141"/>
      <c r="B4" s="142" t="str">
        <f>IFERROR(VLOOKUP(D4,DB!A:K,11,0),"")</f>
        <v/>
      </c>
      <c r="C4" s="142"/>
      <c r="D4" s="142"/>
      <c r="E4" s="143"/>
      <c r="F4" s="144"/>
      <c r="G4" s="145">
        <f ca="1">IFERROR(NOW()-F4,"")</f>
        <v>45936.160999421299</v>
      </c>
      <c r="H4" s="144"/>
      <c r="I4" s="142" t="str">
        <f>IFERROR(VLOOKUP(D4,DB!A:F,6,0),"")</f>
        <v/>
      </c>
      <c r="J4" s="142" t="str">
        <f>IFERROR(VLOOKUP(D4,DB!A:G,7,0),"")</f>
        <v/>
      </c>
      <c r="K4" s="146"/>
      <c r="L4" s="147" t="str">
        <f>IFERROR(VLOOKUP(D4,DB!A:I,9,0),"")</f>
        <v/>
      </c>
    </row>
    <row r="5" spans="1:12" ht="15" customHeight="1">
      <c r="A5" s="63"/>
      <c r="B5" s="73" t="str">
        <f>IFERROR(VLOOKUP(D5,DB!A:K,11,0),"")</f>
        <v/>
      </c>
      <c r="C5" s="64"/>
      <c r="D5" s="64"/>
      <c r="E5" s="65"/>
      <c r="F5" s="66"/>
      <c r="G5" s="67">
        <f ca="1">IFERROR(NOW()-F5,"")</f>
        <v>45936.160999421299</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45936.160999421299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45936.160999421299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45936.160999421299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45936.160999421299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45936.160999421299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45936.160999421299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45936.160999421299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45936.160999421299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45936.160999421299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45936.160999421299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45936.160999421299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45936.160999421299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45936.160999421299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45936.160999421299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45936.160999421299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45936.160999421299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45936.160999421299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45936.160999421299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45936.160999421299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45936.160999421299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45936.160999421299</v>
      </c>
      <c r="H26" s="68"/>
      <c r="I26" s="73" t="str">
        <f>IFERROR(VLOOKUP(D26,DB!A:F,6,0),"")</f>
        <v/>
      </c>
      <c r="J26" s="73" t="str">
        <f>IFERROR(VLOOKUP(D26,DB!A:G,7,0),"")</f>
        <v/>
      </c>
      <c r="K26" s="69"/>
      <c r="L26" s="70" t="str">
        <f>IFERROR(VLOOKUP(D26,DB!A:I,9,0),"")</f>
        <v/>
      </c>
    </row>
  </sheetData>
  <customSheetViews>
    <customSheetView guid="{F6042A99-DD27-4453-835D-0834D95730CC}" filter="1" showAutoFilter="1">
      <pageMargins left="0" right="0" top="0" bottom="0" header="0" footer="0"/>
      <autoFilter ref="B1:M1" xr:uid="{92DAABA3-5452-472E-A933-A07D320424AF}"/>
    </customSheetView>
  </customSheetViews>
  <dataValidations count="2">
    <dataValidation allowBlank="1" showInputMessage="1" showErrorMessage="1" sqref="E1" xr:uid="{5DBA255D-CDD9-49FB-AD3C-AF70AB4EE696}"/>
    <dataValidation type="list" allowBlank="1" showInputMessage="1" showErrorMessage="1" sqref="E2:E2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6"/>
  <sheetViews>
    <sheetView tabSelected="1" workbookViewId="0">
      <selection activeCell="K11" sqref="K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244.5092170138887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129.4339160879681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111.16116145833803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0.7288813657432911</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0.33854571759729879</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26433</v>
      </c>
      <c r="E8" s="131" t="s">
        <v>38964</v>
      </c>
      <c r="F8" s="132">
        <v>45936.119618055556</v>
      </c>
      <c r="G8" s="133">
        <f ca="1">IFERROR(NOW()-F8,"-")</f>
        <v>4.1381365743291099E-2</v>
      </c>
      <c r="H8" s="132">
        <v>45936.114756944444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t="s">
        <v>39058</v>
      </c>
      <c r="B9" s="18" t="str">
        <f>IFERROR(VLOOKUP(D9,DB!A:K,11,0),"")</f>
        <v>R2</v>
      </c>
      <c r="C9" s="18">
        <v>1</v>
      </c>
      <c r="D9" s="18" t="s">
        <v>26626</v>
      </c>
      <c r="E9" s="131" t="s">
        <v>38964</v>
      </c>
      <c r="F9" s="132">
        <v>45936.15724537037</v>
      </c>
      <c r="G9" s="133">
        <f ca="1">IFERROR(NOW()-F9,"-")</f>
        <v>3.7540509292739443E-3</v>
      </c>
      <c r="H9" s="132">
        <v>45936.151689814818</v>
      </c>
      <c r="I9" s="18" t="str">
        <f>IFERROR(VLOOKUP(D9,DB!A:F,6,0),"")</f>
        <v>SCECO</v>
      </c>
      <c r="J9" s="18" t="str">
        <f>IFERROR(VLOOKUP(D9,DB!A:G,7,0),"")</f>
        <v>Vandalized</v>
      </c>
      <c r="K9" s="19" t="s">
        <v>39059</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45936.160999421299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45936.160999421299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45936.160999421299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45936.160999421299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45936.160999421299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45936.160999421299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45936.160999421299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45936.160999421299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45936.160999421299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45936.160999421299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45936.160999421299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45936.160999421299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45936.160999421299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45936.160999421299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45936.160999421299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45936.160999421299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45936.160999421299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45936.160999421299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45936.160999421299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45936.160999421299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45936.160999421299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45936.160999421299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45936.160999421299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45936.160999421299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45936.160999421299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45936.160999421299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45936.160999421299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45936.160999421299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45936.160999421299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45936.160999421299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45936.160999421299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45936.160999421299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45936.160999421299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45936.160999421299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45936.160999421299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45936.160999421299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45936.160999421299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45936.160999421299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45936.160999421299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45936.160999421299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45936.160999421299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45936.160999421299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45936.160999421299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45936.160999421299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45936.160999421299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45936.160999421299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45936.160999421299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45936.160999421299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45936.160999421299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45936.160999421299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45936.160999421299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45936.160999421299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45936.160999421299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45936.160999421299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45936.160999421299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45936.160999421299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45936.160999421299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45936.160999421299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45936.160999421299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45936.160999421299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45936.160999421299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45936.160999421299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45936.160999421299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45936.160999421299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45936.160999421299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45936.160999421299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45936.160999421299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45936.160999421299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45936.160999421299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45936.160999421299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45936.160999421299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45936.160999421299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45936.160999421299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45936.160999421299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45936.160999421299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45936.160999421299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45936.160999421299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45936.160999421299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45936.160999421299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45936.160999421299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45936.160999421299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45936.160999421299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45936.160999421299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45936.160999421299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45936.160999421299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45936.160999421299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45936.160999421299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45936.160999421299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45936.160999421299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45936.160999421299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45936.160999421299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45936.160999421299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45936.160999421299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45936.160999421299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45936.160999421299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45936.160999421299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45936.160999421299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45936.160999421299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45936.160999421299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45936.160999421299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45936.160999421299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45936.160999421299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45936.160999421299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45936.160999421299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45936.160999421299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45936.160999421299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45936.160999421299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45936.160999421299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45936.160999421299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45936.160999421299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45936.160999421299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45936.160999421299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45936.160999421299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45936.160999421299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45936.160999421299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45936.160999421299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45936.160999421299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45936.160999421299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45936.160999421299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45936.160999421299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45936.160999421299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45936.160999421299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45936.160999421299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45936.160999421299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45936.160999421299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45936.160999421299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45936.160999421299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45936.160999421299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45936.160999421299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45936.160999421299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45936.160999421299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45936.160999421299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45936.160999421299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45936.160999421299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45936.160999421299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45936.160999421299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45936.160999421299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45936.160999421299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45936.160999421299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45936.160999421299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45936.160999421299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45936.160999421299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45936.160999421299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45936.160999421299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45936.160999421299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45936.160999421299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45936.160999421299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45936.160999421299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45936.160999421299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45936.160999421299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45936.160999421299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45936.160999421299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45936.160999421299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45936.160999421299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45936.160999421299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45936.160999421299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45936.160999421299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45936.160999421299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45936.160999421299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45936.160999421299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45936.160999421299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45936.160999421299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45936.160999421299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45936.160999421299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45936.160999421299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45936.160999421299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45936.160999421299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45936.160999421299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45936.160999421299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45936.160999421299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45936.160999421299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45936.160999421299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45936.160999421299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45936.160999421299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45936.160999421299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45936.160999421299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45936.160999421299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45936.160999421299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45936.160999421299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45936.160999421299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45936.160999421299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45936.160999421299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45936.160999421299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45936.160999421299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45936.160999421299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45936.160999421299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45936.160999421299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45936.160999421299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45936.160999421299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45936.160999421299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45936.160999421299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45936.160999421299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45936.160999421299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45936.160999421299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45936.160999421299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45936.160999421299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45936.160999421299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45936.160999421299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45936.160999421299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45936.160999421299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45936.160999421299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45936.160999421299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45936.160999421299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45936.160999421299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45936.160999421299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45936.160999421299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45936.160999421299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45936.160999421299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45936.160999421299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45936.160999421299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45936.160999421299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45936.160999421299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45936.160999421299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45936.160999421299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45936.160999421299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45936.160999421299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45936.160999421299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45936.160999421299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45936.160999421299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45936.160999421299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45936.160999421299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45936.160999421299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45936.160999421299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45936.160999421299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45936.160999421299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45936.160999421299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45936.160999421299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45936.160999421299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45936.160999421299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45936.160999421299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45936.160999421299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45936.160999421299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45936.160999421299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45936.160999421299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45936.160999421299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45936.160999421299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45936.160999421299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45936.160999421299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45936.160999421299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45936.160999421299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45936.160999421299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45936.160999421299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45936.160999421299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45936.160999421299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45936.160999421299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45936.160999421299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45936.160999421299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45936.160999421299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45936.160999421299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45936.160999421299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45936.160999421299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45936.160999421299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45936.160999421299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45936.160999421299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45936.160999421299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45936.160999421299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45936.160999421299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45936.160999421299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45936.160999421299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45936.160999421299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45936.160999421299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45936.160999421299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45936.160999421299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45936.160999421299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45936.160999421299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45936.160999421299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45936.160999421299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sheetData>
  <dataValidations count="2">
    <dataValidation allowBlank="1" showInputMessage="1" showErrorMessage="1" sqref="E1" xr:uid="{4D935161-CDD3-4592-B877-3FB59C99E142}"/>
    <dataValidation type="list" allowBlank="1" showInputMessage="1" showErrorMessage="1" sqref="E3:E2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45936.160999421299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45936.160999421299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45936.160999421299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45936.160999421299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45936.160999421299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45936.160999421299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45936.160999421299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45936.160999421299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45936.160999421299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45936.160999421299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45936.160999421299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45936.160999421299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45936.160999421299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45936.160999421299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45936.160999421299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45936.160999421299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45936.160999421299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45936.160999421299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45936.160999421299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45936.160999421299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45936.160999421299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45936.160999421299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45936.160999421299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45936.160999421299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45936.160999421299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45936.160999421299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45936.160999421299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45936.160999421299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45936.160999421299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45936.160999421299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45936.160999421299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45936.160999421299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45936.160999421299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45936.160999421299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45936.160999421299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45936.160999421299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45936.160999421299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45936.160999421299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45936.160999421299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45936.160999421299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45936.160999421299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45936.160999421299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45936.160999421299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45936.160999421299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45936.160999421299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45936.160999421299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45936.160999421299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45936.160999421299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45936.160999421299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45936.160999421299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45936.160999421299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45936.160999421299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45936.160999421299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45936.160999421299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45936.160999421299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45936.160999421299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45936.160999421299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45936.160999421299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45936.160999421299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45936.160999421299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45936.160999421299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45936.160999421299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45936.160999421299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45936.160999421299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45936.160999421299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45936.160999421299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45936.160999421299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45936.160999421299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45936.160999421299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45936.160999421299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45936.160999421299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45936.160999421299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45936.160999421299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45936.160999421299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45936.160999421299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45936.160999421299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45936.160999421299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45936.160999421299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45936.160999421299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45936.160999421299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45936.160999421299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45936.160999421299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45936.160999421299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45936.160999421299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45936.160999421299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45936.160999421299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45936.160999421299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45936.160999421299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45936.160999421299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45936.160999421299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45936.160999421299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45936.160999421299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45936.160999421299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45936.160999421299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45936.160999421299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45936.160999421299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45936.160999421299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45936.160999421299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45936.160999421299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45936.160999421299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45936.160999421299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45936.160999421299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45936.160999421299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45936.160999421299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45936.160999421299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45936.160999421299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45936.160999421299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45936.160999421299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45936.160999421299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45936.160999421299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45936.160999421299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45936.160999421299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45936.160999421299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45936.160999421299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45936.160999421299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45936.160999421299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45936.160999421299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45936.160999421299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45936.160999421299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45936.160999421299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45936.160999421299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45936.160999421299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45936.160999421299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45936.160999421299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45936.160999421299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45936.160999421299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45936.160999421299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45936.160999421299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45936.160999421299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45936.160999421299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45936.160999421299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45936.160999421299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45936.160999421299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45936.160999421299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45936.160999421299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45936.160999421299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45936.160999421299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45936.160999421299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45936.160999421299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45936.160999421299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45936.160999421299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45936.160999421299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45936.160999421299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45936.160999421299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45936.160999421299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45936.160999421299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45936.160999421299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45936.160999421299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45936.160999421299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45936.160999421299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45936.160999421299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45936.160999421299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45936.160999421299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45936.160999421299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45936.160999421299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45936.160999421299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45936.160999421299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45936.160999421299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45936.160999421299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45936.160999421299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45936.160999421299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45936.160999421299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45936.160999421299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45936.160999421299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45936.160999421299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45936.160999421299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45936.160999421299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45936.160999421299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45936.160999421299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45936.160999421299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45936.160999421299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45936.160999421299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45936.160999421299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45936.160999421299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45936.160999421299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45936.160999421299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45936.160999421299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45936.160999421299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45936.160999421299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45936.160999421299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45936.160999421299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45936.160999421299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45936.160999421299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45936.160999421299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45936.160999421299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45936.160999421299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45936.160999421299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45936.160999421299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45936.160999421299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45936.160999421299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45936.160999421299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45936.160999421299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45936.160999421299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45936.160999421299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45936.160999421299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45936.160999421299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45936.160999421299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45936.160999421299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45936.160999421299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45936.160999421299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45936.160999421299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45936.160999421299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45936.160999421299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45936.160999421299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45936.160999421299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45936.160999421299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45936.160999421299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45936.160999421299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45936.160999421299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45936.160999421299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45936.160999421299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45936.160999421299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45936.160999421299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45936.160999421299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45936.160999421299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45936.160999421299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45936.160999421299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45936.160999421299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45936.160999421299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45936.160999421299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45936.160999421299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45936.160999421299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45936.160999421299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45936.160999421299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45936.160999421299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45936.160999421299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45936.160999421299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45936.160999421299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45936.160999421299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45936.160999421299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45936.160999421299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45936.160999421299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45936.160999421299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45936.160999421299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45936.160999421299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45936.160999421299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45936.160999421299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45936.160999421299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45936.160999421299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45936.160999421299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45936.160999421299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45936.160999421299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45936.160999421299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45936.160999421299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45936.160999421299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45936.160999421299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45936.160999421299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45936.160999421299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45936.160999421299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45936.160999421299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45936.160999421299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45936.160999421299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45936.160999421299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45936.160999421299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45936.160999421299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45936.160999421299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45936.160999421299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45936.160999421299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45936.160999421299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45936.160999421299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45936.160999421299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45936.160999421299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45936.160999421299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45936.160999421299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45936.160999421299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45936.160999421299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45936.160999421299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45936.160999421299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45936.160999421299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45936.160999421299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45936.160999421299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45936.160999421299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45936.160999421299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45936.160999421299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45936.160999421299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45936.160999421299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45936.160999421299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45936.160999421299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45936.160999421299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45936.160999421299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45936.160999421299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45936.160999421299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45936.160999421299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45936.160999421299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45936.160999421299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45936.160999421299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45936.160999421299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45936.160999421299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45936.160999421299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45936.160999421299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45936.160999421299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45936.160999421299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45936.160999421299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45936.160999421299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45936.160999421299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45936.160999421299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45936.160999421299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45936.160999421299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45936.160999421299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45936.160999421299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45936.160999421299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45936.160999421299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45936.160999421299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45936.160999421299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45936.160999421299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45936.160999421299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45936.160999421299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45936.160999421299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45936.160999421299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45936.160999421299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45936.160999421299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45936.160999421299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45936.160999421299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45936.160999421299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45936.160999421299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45936.160999421299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45936.160999421299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45936.160999421299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45936.160999421299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45936.160999421299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45936.160999421299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45936.160999421299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45936.160999421299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45936.160999421299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45936.160999421299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45936.160999421299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45936.160999421299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45936.160999421299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45936.160999421299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45936.160999421299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45936.160999421299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45936.160999421299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45936.160999421299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45936.160999421299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45936.160999421299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45936.160999421299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45936.160999421299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45936.160999421299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45936.160999421299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45936.160999421299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45936.160999421299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45936.160999421299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45936.160999421299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45936.160999421299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45936.160999421299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45936.160999421299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45936.160999421299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45936.160999421299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45936.160999421299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45936.160999421299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45936.160999421299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45936.160999421299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45936.160999421299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45936.160999421299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45936.160999421299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45936.160999421299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45936.160999421299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45936.160999421299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45936.160999421299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45936.160999421299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45936.160999421299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45936.160999421299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45936.160999421299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45936.160999421299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45936.160999421299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45936.160999421299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45936.160999421299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45936.160999421299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45936.160999421299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45936.160999421299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45936.160999421299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45936.160999421299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45936.160999421299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45936.160999421299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45936.160999421299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45936.160999421299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45936.160999421299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45936.160999421299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45936.160999421299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45936.160999421299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45936.160999421299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45936.160999421299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45936.160999421299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45936.160999421299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45936.160999421299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45936.160999421299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45936.160999421299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45936.160999421299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45936.160999421299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45936.160999421299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45936.160999421299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45936.160999421299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45936.160999421299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45936.160999421299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45936.160999421299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45936.160999421299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45936.160999421299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45936.160999421299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45936.160999421299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45936.160999421299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45936.160999421299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45936.160999421299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45936.160999421299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45936.160999421299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45936.160999421299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45936.160999421299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45936.160999421299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45936.160999421299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45936.160999421299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45936.160999421299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45936.160999421299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45936.160999421299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45936.160999421299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45936.160999421299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45936.160999421299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45936.160999421299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45936.160999421299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45936.160999421299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45936.160999421299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45936.160999421299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45936.160999421299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45936.160999421299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45936.160999421299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45936.160999421299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45936.160999421299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45936.160999421299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45936.160999421299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45936.160999421299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45936.160999421299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45936.160999421299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45936.160999421299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45936.160999421299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45936.160999421299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45936.160999421299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45936.160999421299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45936.160999421299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45936.160999421299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45936.160999421299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45936.160999421299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45936.160999421299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45936.160999421299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45936.160999421299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45936.160999421299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45936.160999421299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45936.160999421299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45936.160999421299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45936.160999421299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45936.160999421299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45936.160999421299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45936.160999421299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45936.160999421299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45936.160999421299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45936.160999421299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45936.160999421299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45936.160999421299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45936.160999421299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45936.160999421299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45936.160999421299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45936.160999421299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45936.160999421299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45936.160999421299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45936.160999421299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45936.160999421299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45936.160999421299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45936.160999421299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45936.160999421299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45936.160999421299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45936.160999421299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45936.160999421299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45936.160999421299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45936.160999421299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45936.160999421299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45936.160999421299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45936.160999421299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45936.160999421299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45936.160999421299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45936.160999421299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45936.160999421299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45936.160999421299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45936.160999421299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45936.160999421299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45936.160999421299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45936.160999421299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45936.160999421299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45936.160999421299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45936.160999421299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45936.160999421299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45936.160999421299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45936.160999421299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45936.160999421299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45936.160999421299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45936.160999421299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45936.160999421299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45936.160999421299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45936.160999421299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45936.160999421299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45936.160999421299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45936.160999421299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45936.160999421299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45936.160999421299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45936.160999421299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45936.160999421299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45936.160999421299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45936.160999421299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45936.160999421299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45936.160999421299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45936.160999421299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45936.160999421299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45936.160999421299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45936.160999421299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45936.160999421299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45936.160999421299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45936.160999421299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45936.160999421299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45936.160999421299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45936.160999421299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45936.160999421299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45936.160999421299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45936.160999421299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45936.160999421299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45936.160999421299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45936.160999421299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45936.160999421299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45936.160999421299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45936.160999421299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45936.160999421299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45936.160999421299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45936.160999421299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45936.160999421299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45936.160999421299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45936.160999421299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45936.160999421299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45936.160999421299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45936.160999421299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45936.160999421299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45936.160999421299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45936.160999421299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45936.160999421299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45936.160999421299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45936.160999421299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45936.160999421299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45936.160999421299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45936.160999421299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45936.160999421299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45936.160999421299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45936.160999421299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45936.160999421299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45936.160999421299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45936.160999421299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45936.160999421299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45936.160999421299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45936.160999421299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45936.160999421299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45936.160999421299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45936.160999421299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45936.160999421299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45936.160999421299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45936.160999421299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45936.160999421299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45936.160999421299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45936.160999421299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45936.160999421299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45936.160999421299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45936.160999421299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45936.160999421299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45936.160999421299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45936.160999421299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45936.160999421299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45936.160999421299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45936.160999421299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45936.160999421299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45936.160999421299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45936.160999421299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45936.160999421299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45936.160999421299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45936.160999421299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45936.160999421299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45936.160999421299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45936.160999421299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45936.160999421299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45936.160999421299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45936.160999421299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45936.160999421299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45936.160999421299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45936.160999421299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45936.160999421299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45936.160999421299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45936.160999421299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45936.160999421299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45936.160999421299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45936.160999421299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45936.160999421299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45936.160999421299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45936.160999421299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45936.160999421299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45936.160999421299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45936.160999421299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45936.160999421299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45936.160999421299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45936.160999421299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45936.160999421299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45936.160999421299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45936.160999421299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45936.160999421299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45936.160999421299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45936.160999421299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45936.160999421299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45936.160999421299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45936.160999421299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45936.160999421299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45936.160999421299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45936.160999421299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45936.160999421299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45936.160999421299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45936.160999421299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45936.160999421299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45936.160999421299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45936.160999421299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45936.160999421299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45936.160999421299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45936.160999421299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45936.160999421299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45936.160999421299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45936.160999421299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45936.160999421299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45936.160999421299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45936.160999421299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45936.160999421299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45936.160999421299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45936.160999421299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45936.160999421299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45936.160999421299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45936.160999421299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45936.160999421299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45936.160999421299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45936.160999421299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45936.160999421299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45936.160999421299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45936.160999421299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45936.160999421299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45936.160999421299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45936.160999421299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45936.160999421299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45936.160999421299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45936.160999421299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45936.160999421299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45936.160999421299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45936.160999421299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45936.160999421299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45936.160999421299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45936.160999421299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45936.160999421299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45936.160999421299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45936.160999421299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45936.160999421299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45936.160999421299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45936.160999421299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45936.160999421299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45936.160999421299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45936.160999421299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45936.160999421299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45936.160999421299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45936.160999421299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45936.160999421299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45936.160999421299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45936.160999421299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45936.160999421299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45936.160999421299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45936.160999421299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45936.160999421299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45936.160999421299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45936.160999421299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45936.160999421299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45936.160999421299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45936.160999421299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45936.160999421299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45936.160999421299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45936.160999421299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45936.160999421299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45936.160999421299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45936.160999421299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45936.160999421299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45936.160999421299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45936.160999421299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45936.160999421299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45936.160999421299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45936.160999421299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45936.160999421299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45936.160999421299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45936.160999421299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45936.160999421299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45936.160999421299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45936.160999421299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45936.160999421299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45936.160999421299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45936.160999421299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45936.160999421299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45936.160999421299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45936.160999421299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45936.160999421299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45936.160999421299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45936.160999421299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45936.160999421299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45936.160999421299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45936.160999421299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45936.160999421299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45936.160999421299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45936.160999421299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45936.160999421299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45936.160999421299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45936.160999421299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45936.160999421299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45936.160999421299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45936.160999421299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45936.160999421299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45936.160999421299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45936.160999421299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45936.160999421299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45936.160999421299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45936.160999421299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45936.160999421299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45936.160999421299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45936.160999421299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45936.160999421299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45936.160999421299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45936.160999421299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45936.160999421299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45936.160999421299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45936.160999421299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45936.160999421299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45936.160999421299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45936.160999421299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45936.160999421299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45936.160999421299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45936.160999421299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45936.160999421299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45936.160999421299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45936.160999421299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45936.160999421299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45936.160999421299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45936.160999421299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45936.160999421299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45936.160999421299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45936.160999421299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45936.160999421299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45936.160999421299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45936.160999421299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45936.160999421299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45936.160999421299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45936.160999421299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45936.160999421299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45936.160999421299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45936.160999421299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45936.160999421299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45936.160999421299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45936.160999421299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45936.160999421299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45936.160999421299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45936.160999421299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45936.160999421299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45936.160999421299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45936.160999421299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45936.160999421299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45936.160999421299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45936.160999421299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45936.160999421299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45936.160999421299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45936.160999421299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45936.160999421299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45936.160999421299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45936.160999421299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45936.160999421299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45936.160999421299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45936.160999421299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45936.160999421299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45936.160999421299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45936.160999421299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45936.160999421299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45936.160999421299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45936.160999421299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45936.160999421299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45936.160999421299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45936.160999421299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45936.160999421299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45936.160999421299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45936.160999421299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45936.160999421299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45936.160999421299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45936.160999421299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45936.160999421299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45936.160999421299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45936.160999421299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45936.160999421299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45936.160999421299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45936.160999421299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45936.160999421299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45936.160999421299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45936.160999421299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45936.160999421299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45936.160999421299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45936.160999421299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45936.160999421299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45936.160999421299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45936.160999421299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45936.160999421299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45936.160999421299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45936.160999421299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45936.160999421299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45936.160999421299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45936.160999421299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45936.160999421299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45936.160999421299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45936.160999421299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45936.160999421299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45936.160999421299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45936.160999421299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45936.160999421299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45936.160999421299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45936.160999421299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45936.160999421299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45936.160999421299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45936.160999421299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45936.160999421299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45936.160999421299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45936.160999421299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45936.160999421299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45936.160999421299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45936.160999421299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45936.160999421299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45936.160999421299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45936.160999421299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45936.160999421299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45936.160999421299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45936.160999421299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45936.160999421299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45936.160999421299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45936.160999421299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45936.160999421299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45936.160999421299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45936.160999421299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45936.160999421299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45936.160999421299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45936.160999421299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45936.160999421299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45936.160999421299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45936.160999421299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45936.160999421299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45936.160999421299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45936.160999421299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45936.160999421299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45936.160999421299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45936.160999421299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45936.160999421299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45936.160999421299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45936.160999421299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45936.160999421299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45936.160999421299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45936.160999421299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45936.160999421299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45936.160999421299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45936.160999421299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45936.160999421299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45936.160999421299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45936.160999421299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45936.160999421299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45936.160999421299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45936.160999421299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45936.160999421299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45936.160999421299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45936.160999421299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45936.160999421299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45936.160999421299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45936.160999421299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45936.160999421299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45936.160999421299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45936.160999421299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45936.160999421299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45936.160999421299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45936.160999421299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45936.160999421299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45936.160999421299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45936.160999421299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45936.160999421299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45936.160999421299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45936.160999421299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45936.160999421299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45936.160999421299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45936.160999421299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45936.160999421299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45936.160999421299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45936.160999421299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45936.160999421299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45936.160999421299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45936.160999421299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45936.160999421299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45936.160999421299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45936.160999421299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45936.160999421299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45936.160999421299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45936.160999421299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45936.160999421299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45936.160999421299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45936.160999421299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45936.160999421299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45936.160999421299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45936.160999421299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45936.160999421299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45936.160999421299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45936.160999421299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45936.160999421299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45936.160999421299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45936.160999421299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45936.160999421299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45936.160999421299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45936.160999421299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45936.160999421299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45936.160999421299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45936.160999421299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45936.160999421299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45936.160999421299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45936.160999421299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45936.160999421299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45936.160999421299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45936.160999421299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45936.160999421299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45936.160999421299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45936.160999421299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45936.160999421299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45936.160999421299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45936.160999421299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45936.160999421299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45936.160999421299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45936.160999421299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45936.160999421299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45936.160999421299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45936.160999421299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45936.160999421299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45936.160999421299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45936.160999421299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45936.160999421299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45936.160999421299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45936.160999421299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45936.160999421299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45936.160999421299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45936.160999421299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45936.160999421299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45936.160999421299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45936.160999421299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45936.160999421299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45936.160999421299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45936.160999421299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45936.160999421299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45936.160999421299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45936.160999421299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45936.160999421299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45936.160999421299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45936.160999421299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45936.160999421299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45936.160999421299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45936.160999421299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45936.160999421299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45936.160999421299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45936.160999421299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45936.160999421299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45936.160999421299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45936.160999421299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45936.160999421299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45936.160999421299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45936.160999421299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45936.160999421299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45936.160999421299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45936.160999421299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45936.160999421299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45936.160999421299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45936.160999421299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45936.160999421299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45936.160999421299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45936.160999421299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45936.160999421299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45936.160999421299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45936.160999421299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45936.160999421299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45936.160999421299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45936.160999421299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45936.160999421299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45936.160999421299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45936.160999421299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45936.160999421299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45936.160999421299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45936.160999421299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45936.160999421299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45936.160999421299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45936.160999421299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45936.160999421299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45936.160999421299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45936.160999421299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45936.160999421299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45936.160999421299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45936.160999421299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45936.160999421299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45936.160999421299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45936.160999421299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45936.160999421299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45936.160999421299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45936.160999421299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45936.160999421299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45936.160999421299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45936.160999421299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45936.160999421299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45936.160999421299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45936.160999421299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45936.160999421299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45936.160999421299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45936.160999421299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45936.160999421299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45936.160999421299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45936.160999421299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45936.160999421299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45936.160999421299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45936.160999421299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45936.160999421299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45936.160999421299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45936.160999421299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45936.160999421299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45936.160999421299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45936.160999421299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45936.160999421299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45936.160999421299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45936.160999421299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45936.160999421299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45936.160999421299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45936.160999421299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45936.160999421299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45936.160999421299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45936.160999421299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45936.160999421299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45936.160999421299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45936.160999421299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45936.160999421299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45936.160999421299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45936.160999421299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45936.160999421299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45936.160999421299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45936.160999421299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45936.160999421299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45936.160999421299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45936.160999421299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45936.160999421299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45936.160999421299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45936.160999421299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45936.160999421299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45936.160999421299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45936.160999421299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45936.160999421299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45936.160999421299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45936.160999421299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45936.160999421299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45936.160999421299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45936.160999421299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45936.160999421299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45936.160999421299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45936.160999421299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45936.160999421299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45936.160999421299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45936.160999421299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45936.160999421299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45936.160999421299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45936.160999421299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45936.160999421299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45936.160999421299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45936.160999421299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45936.160999421299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45936.160999421299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45936.160999421299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45936.160999421299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45936.160999421299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45936.160999421299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45936.160999421299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45936.160999421299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45936.160999421299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45936.160999421299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45936.160999421299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45936.160999421299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45936.160999421299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45936.160999421299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45936.160999421299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45936.160999421299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45936.160999421299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45936.160999421299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45936.160999421299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45936.160999421299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45936.160999421299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45936.160999421299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45936.160999421299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45936.160999421299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45936.160999421299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45936.160999421299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45936.160999421299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45936.160999421299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45936.160999421299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45936.160999421299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45936.160999421299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45936.160999421299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45936.160999421299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45936.160999421299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45936.160999421299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45936.160999421299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45936.160999421299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45936.160999421299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45936.160999421299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45936.160999421299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45936.160999421299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45936.160999421299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45936.160999421299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45936.160999421299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45936.160999421299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45936.160999421299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45936.160999421299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45936.160999421299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45936.160999421299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45936.160999421299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45936.160999421299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45936.160999421299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45936.160999421299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45936.160999421299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45936.160999421299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45936.160999421299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45936.160999421299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45936.160999421299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45936.160999421299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45936.160999421299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45936.160999421299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45936.160999421299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45936.160999421299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45936.160999421299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45936.160999421299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45936.160999421299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45936.160999421299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45936.160999421299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45936.160999421299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45936.160999421299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45936.160999421299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45936.160999421299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45936.160999421299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45936.160999421299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45936.160999421299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45936.160999421299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45936.160999421299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45936.160999421299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45936.160999421299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45936.160999421299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45936.160999421299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45936.160999421299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45936.160999421299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45936.160999421299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45936.160999421299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45936.160999421299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45936.160999421299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45936.160999421299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45936.160999421299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45936.160999421299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45936.160999421299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45936.160999421299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45936.160999421299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45936.160999421299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45936.160999421299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45936.160999421299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45936.160999421299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45936.160999421299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45936.160999421299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45936.160999421299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45936.160999421299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45936.160999421299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45936.160999421299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45936.160999421299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45936.160999421299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45936.160999421299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45936.160999421299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45936.160999421299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45936.160999421299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45936.160999421299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45936.160999421299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45936.160999421299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45936.160999421299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45936.160999421299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45936.160999421299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45936.160999421299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45936.160999421299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45936.160999421299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45936.160999421299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45936.160999421299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45936.160999421299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45936.160999421299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45936.160999421299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45936.160999421299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45936.160999421299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45936.160999421299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45936.160999421299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45936.160999421299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45936.160999421299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45936.160999421299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45936.160999421299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45936.160999421299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45936.160999421299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45936.160999421299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45936.160999421299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45936.160999421299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45936.160999421299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45936.160999421299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45936.160999421299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45936.160999421299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45936.160999421299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45936.160999421299</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232.6802818287033</v>
      </c>
      <c r="H2" s="113">
        <v>45703.474768518521</v>
      </c>
      <c r="I2" s="110" t="str">
        <f>IFERROR(VLOOKUP(D2,DB!A:F,6,0),"")</f>
        <v>SCECO</v>
      </c>
      <c r="J2" s="110" t="str">
        <f>IFERROR(VLOOKUP(D2,DB!A:G,7,0),"")</f>
        <v>Dead</v>
      </c>
      <c r="K2" s="115" t="s">
        <v>39061</v>
      </c>
      <c r="L2" s="107" t="str">
        <f>IFERROR(VLOOKUP(D2,DB!A:I,9,0),"")</f>
        <v>Latis</v>
      </c>
    </row>
    <row r="3" spans="1:16" ht="23.25" customHeight="1">
      <c r="A3" s="110" t="s">
        <v>39062</v>
      </c>
      <c r="B3" s="110" t="str">
        <f>IFERROR(VLOOKUP(D3,DB!A:K,11,0),"")</f>
        <v>R4</v>
      </c>
      <c r="C3" s="111">
        <v>2</v>
      </c>
      <c r="D3" s="107" t="s">
        <v>25891</v>
      </c>
      <c r="E3" s="112" t="s">
        <v>38964</v>
      </c>
      <c r="F3" s="113">
        <v>45935.156944444447</v>
      </c>
      <c r="G3" s="114">
        <f ca="1">IFERROR(NOW()-F3,"")</f>
        <v>1.0040549768527853</v>
      </c>
      <c r="H3" s="113">
        <v>45935.07104166667</v>
      </c>
      <c r="I3" s="110" t="str">
        <f>IFERROR(VLOOKUP(D3,DB!A:F,6,0),"")</f>
        <v>Generator-SG</v>
      </c>
      <c r="J3" s="110" t="str">
        <f>IFERROR(VLOOKUP(D3,DB!A:G,7,0),"")</f>
        <v>Good</v>
      </c>
      <c r="K3" s="115" t="s">
        <v>39063</v>
      </c>
      <c r="L3" s="107" t="str">
        <f>IFERROR(VLOOKUP(D3,DB!A:I,9,0),"")</f>
        <v>Latis</v>
      </c>
    </row>
    <row r="4" spans="1:16" ht="15" customHeight="1">
      <c r="A4" s="110"/>
      <c r="B4" s="110" t="str">
        <f>IFERROR(VLOOKUP(D4,DB!A:K,11,0),"")</f>
        <v/>
      </c>
      <c r="C4" s="111"/>
      <c r="D4" s="107"/>
      <c r="E4" s="112"/>
      <c r="F4" s="113"/>
      <c r="G4" s="114">
        <f ca="1">IFERROR(NOW()-F4,"")</f>
        <v>45936.160999421299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45936.160999421299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45936.160999421299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45936.160999421299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45936.160999421299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45936.160999421299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45936.160999421299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45936.160999421299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45936.160999421299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45936.160999421299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45936.160999421299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45936.160999421299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45936.160999421299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45936.160999421299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45936.160999421299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45936.160999421299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45936.160999421299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45936.160999421299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45936.160999421299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45936.160999421299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45936.160999421299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45936.160999421299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45936.160999421299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45936.160999421299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45936.160999421299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45936.160999421299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45936.160999421299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45936.160999421299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45936.160999421299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45936.160999421299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45936.160999421299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45936.160999421299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45936.160999421299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45936.160999421299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45936.160999421299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45936.160999421299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45936.160999421299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45936.160999421299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45936.160999421299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45936.160999421299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45936.160999421299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45936.160999421299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45936.160999421299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45936.160999421299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45936.160999421299</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44.328939236111182</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9.9721221064828569</v>
      </c>
      <c r="H3" s="38">
        <v>45926.158159722225</v>
      </c>
      <c r="I3" s="37" t="str">
        <f>IFERROR(VLOOKUP(D3,DB!A:F,6,0),"")</f>
        <v>SCECO</v>
      </c>
      <c r="J3" s="37" t="str">
        <f>IFERROR(VLOOKUP(D3,DB!A:G,7,0),"")</f>
        <v>Good</v>
      </c>
      <c r="K3" s="37" t="s">
        <v>39067</v>
      </c>
      <c r="L3" s="37" t="str">
        <f>IFERROR(VLOOKUP(D3,DB!A:I,9,0),"")</f>
        <v>Latis</v>
      </c>
      <c r="M3" s="136"/>
    </row>
    <row r="4" spans="1:13" ht="15">
      <c r="A4" s="37" t="s">
        <v>39068</v>
      </c>
      <c r="B4" s="37" t="str">
        <f>IFERROR(VLOOKUP(D4,DB!A:K,11,0),"")</f>
        <v>R5</v>
      </c>
      <c r="C4" s="37">
        <v>1</v>
      </c>
      <c r="D4" s="37" t="s">
        <v>36036</v>
      </c>
      <c r="E4" s="37" t="s">
        <v>38964</v>
      </c>
      <c r="F4" s="38">
        <v>45935.970706018517</v>
      </c>
      <c r="G4" s="39">
        <f ca="1">IFERROR(NOW()-F4,"-")</f>
        <v>0.19029340278211748</v>
      </c>
      <c r="H4" s="38">
        <v>45935.964918981481</v>
      </c>
      <c r="I4" s="37" t="str">
        <f>IFERROR(VLOOKUP(D4,DB!A:F,6,0),"")</f>
        <v>Generator-SG</v>
      </c>
      <c r="J4" s="37" t="str">
        <f>IFERROR(VLOOKUP(D4,DB!A:G,7,0),"")</f>
        <v>Dead</v>
      </c>
      <c r="K4" s="37" t="s">
        <v>39069</v>
      </c>
      <c r="L4" s="37" t="str">
        <f>IFERROR(VLOOKUP(D4,DB!A:I,9,0),"")</f>
        <v>Latis</v>
      </c>
      <c r="M4" s="136"/>
    </row>
    <row r="5" spans="1:13" ht="15">
      <c r="A5" s="37"/>
      <c r="B5" s="37" t="str">
        <f>IFERROR(VLOOKUP(D5,DB!A:K,11,0),"")</f>
        <v/>
      </c>
      <c r="C5" s="37"/>
      <c r="D5" s="37"/>
      <c r="E5" s="37"/>
      <c r="F5" s="38"/>
      <c r="G5" s="39">
        <f ca="1">IFERROR(NOW()-F5,"-")</f>
        <v>45936.160999421299</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45936.160999421299</v>
      </c>
      <c r="H6" s="134"/>
      <c r="I6" s="92" t="str">
        <f>IFERROR(VLOOKUP(D6,DB!A:F,6,0),"")</f>
        <v/>
      </c>
      <c r="J6" s="92" t="str">
        <f>IFERROR(VLOOKUP(D6,DB!A:G,7,0),"")</f>
        <v/>
      </c>
      <c r="K6" s="92"/>
      <c r="L6" s="92" t="str">
        <f>IFERROR(VLOOKUP(D6,DB!A:I,9,0),"")</f>
        <v/>
      </c>
      <c r="M6" s="136"/>
    </row>
    <row r="7" spans="1:13" ht="15">
      <c r="A7" s="37"/>
      <c r="B7" s="37" t="str">
        <f>IFERROR(VLOOKUP(D7,DB!A:K,11,0),"")</f>
        <v/>
      </c>
      <c r="C7" s="37"/>
      <c r="D7" s="149"/>
      <c r="E7" s="37"/>
      <c r="F7" s="38"/>
      <c r="G7" s="39">
        <f ca="1">IFERROR(NOW()-F7,"-")</f>
        <v>45936.160999421299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45936.160999421299</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45936.160999421299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45936.160999421299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45936.160999421299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45936.160999421299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45936.160999421299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45936.160999421299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45936.160999421299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45936.160999421299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45936.160999421299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45936.160999421299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45936.160999421299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45936.160999421299</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45936.160999421299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45936.160999421299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45936.160999421299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45936.160999421299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45936.160999421299</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45936.160999421299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45936.160999421299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45936.160999421299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45936.160999421299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45936.160999421299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45936.160999421299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45936.160999421299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45936.160999421299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45936.160999421299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45936.160999421299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45936.160999421299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45936.160999421299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45936.160999421299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45936.160999421299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45936.160999421299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45936.160999421299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45936.160999421299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45936.160999421299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45936.160999421299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45936.160999421299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45936.160999421299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45936.160999421299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45936.160999421299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45936.160999421299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45936.160999421299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45936.160999421299</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45936.160999421299</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45936.160999421299</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45936.160999421299</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45936.160999421299</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45936.160999421299</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45936.160999421299</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45936.160999421299</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45936.160999421299</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45936.160999421299</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45936.160999421299</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45936.160999421299</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45936.160999421299</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45936.160999421299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45936.160999421299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45936.160999421299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45936.160999421299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45936.160999421299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45936.160999421299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45936.160999421299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45936.160999421299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45936.160999421299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45936.160999421299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45936.160999421299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45936.160999421299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45936.160999421299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45936.160999421299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45936.160999421299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45936.160999421299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45936.160999421299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45936.160999421299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45936.160999421299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45936.160999421299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45936.160999421299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45936.160999421299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45936.160999421299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45936.160999421299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45936.160999421299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45936.160999421299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45936.160999421299</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45936.160999421299</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45936.160999421299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45936.160999421299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45936.160999421299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45936.160999421299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45936.160999421299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45936.160999421299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45936.160999421299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45936.160999421299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45936.160999421299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45936.160999421299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45936.160999421299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45936.160999421299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45936.160999421299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45936.160999421299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45936.160999421299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45936.160999421299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45936.160999421299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45936.160999421299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45936.160999421299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45936.160999421299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45936.160999421299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45936.160999421299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45936.160999421299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45936.160999421299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45936.160999421299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45936.160999421299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45936.160999421299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45936.160999421299</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45936.160999421299</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45936.160999421299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45936.160999421299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45936.160999421299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45936.160999421299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45936.160999421299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45936.160999421299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45936.160999421299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45936.160999421299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45936.160999421299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45936.160999421299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45936.160999421299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45936.160999421299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45936.160999421299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45936.160999421299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45936.160999421299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45936.160999421299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45936.160999421299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45936.160999421299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45936.160999421299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45936.160999421299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45936.160999421299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45936.160999421299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45936.160999421299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45936.160999421299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45936.160999421299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45936.160999421299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45936.160999421299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45936.160999421299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45936.160999421299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45936.160999421299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45936.160999421299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45936.160999421299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45936.160999421299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45936.160999421299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45936.160999421299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45936.160999421299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45936.160999421299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45936.160999421299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45936.160999421299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45936.160999421299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45936.160999421299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45936.160999421299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45936.160999421299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45936.160999421299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45936.160999421299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45936.160999421299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45936.160999421299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45936.160999421299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45936.160999421299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45936.160999421299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45936.160999421299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45936.160999421299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45936.160999421299</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45936.160999421299</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9.3881521990770125</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45936.160999421299</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2.2800271990781766</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1.2187540509257815</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45936.160999421299</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45936.160999421299</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45936.160999421299</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45936.160999421299</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8"/>
      <c r="E10" s="123"/>
      <c r="F10" s="124"/>
      <c r="G10" s="89">
        <f ca="1">IFERROR(NOW()-F10,"-")</f>
        <v>45936.160999421299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45936.160999421299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45936.160999421299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45936.160999421299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45936.160999421299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45936.160999421299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45936.160999421299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45936.160999421299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45936.160999421299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45936.160999421299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45936.160999421299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45936.160999421299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45936.160999421299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45936.160999421299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45936.160999421299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45936.160999421299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45936.160999421299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45936.160999421299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45936.160999421299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45936.160999421299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45936.160999421299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45936.160999421299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45936.160999421299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45936.160999421299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45936.160999421299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45936.160999421299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45936.160999421299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45936.160999421299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45936.160999421299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45936.160999421299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45936.160999421299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45936.160999421299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45936.160999421299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45936.160999421299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45936.160999421299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45936.160999421299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45936.160999421299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45936.160999421299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45936.160999421299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45936.160999421299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45936.160999421299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45936.160999421299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45936.160999421299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45936.160999421299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45936.160999421299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45936.160999421299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45936.160999421299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45936.160999421299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45936.160999421299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45936.160999421299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45936.160999421299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45936.160999421299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45936.160999421299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45936.160999421299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45936.160999421299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45936.160999421299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45936.160999421299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45936.160999421299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45936.160999421299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45936.160999421299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45936.160999421299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45936.160999421299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45936.160999421299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45936.160999421299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45936.160999421299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45936.160999421299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45936.160999421299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45936.160999421299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45936.160999421299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45936.160999421299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45936.160999421299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45936.160999421299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45936.160999421299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45936.160999421299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45936.160999421299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45936.160999421299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45936.160999421299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45936.160999421299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45936.160999421299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45936.160999421299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45936.160999421299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45936.160999421299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45936.160999421299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45936.160999421299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45936.160999421299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45936.160999421299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45936.160999421299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45936.160999421299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45936.160999421299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45936.160999421299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45936.160999421299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45936.160999421299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45936.160999421299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45936.160999421299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45936.160999421299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45936.160999421299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45936.160999421299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45936.160999421299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45936.160999421299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45936.160999421299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45936.160999421299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45936.160999421299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45936.160999421299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45936.160999421299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45936.160999421299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45936.160999421299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45936.160999421299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45936.160999421299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45936.160999421299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45936.160999421299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45936.160999421299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45936.160999421299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45936.160999421299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45936.160999421299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45936.160999421299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45936.160999421299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45936.160999421299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45936.160999421299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45936.160999421299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45936.160999421299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45936.160999421299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45936.160999421299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45936.160999421299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45936.160999421299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45936.160999421299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45936.160999421299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45936.160999421299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45936.160999421299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45936.160999421299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45936.160999421299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45936.160999421299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45936.160999421299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45936.160999421299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45936.160999421299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45936.160999421299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45936.160999421299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45936.160999421299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45936.160999421299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45936.160999421299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45936.160999421299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45936.160999421299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45936.160999421299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45936.160999421299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45936.160999421299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45936.160999421299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45936.160999421299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45936.160999421299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45936.160999421299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45936.160999421299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45936.160999421299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45936.160999421299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45936.160999421299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45936.160999421299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45936.160999421299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45936.160999421299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45936.160999421299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45936.160999421299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45936.160999421299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45936.160999421299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45936.160999421299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45936.160999421299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45936.160999421299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45936.160999421299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45936.160999421299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45936.160999421299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45936.160999421299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45936.160999421299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45936.160999421299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45936.160999421299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45936.160999421299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45936.160999421299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45936.160999421299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45936.160999421299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45936.160999421299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45936.160999421299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45936.160999421299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45936.160999421299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45936.160999421299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45936.160999421299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45936.160999421299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45936.160999421299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45936.160999421299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45936.160999421299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45936.160999421299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45936.160999421299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45936.160999421299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45936.160999421299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45936.160999421299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45936.160999421299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45936.160999421299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45936.160999421299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45936.160999421299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45936.160999421299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45936.160999421299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45936.160999421299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45936.160999421299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45936.160999421299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45936.160999421299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45936.160999421299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45936.160999421299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45936.160999421299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45936.160999421299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45936.160999421299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45936.160999421299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45936.160999421299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45936.160999421299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45936.160999421299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45936.160999421299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45936.160999421299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45936.160999421299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45936.160999421299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45936.160999421299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45936.160999421299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45936.160999421299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45936.160999421299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45936.160999421299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45936.160999421299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45936.160999421299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45936.160999421299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45936.160999421299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45936.160999421299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45936.160999421299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45936.160999421299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45936.160999421299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45936.160999421299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45936.160999421299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45936.160999421299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45936.160999421299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45936.160999421299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45936.160999421299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45936.160999421299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45936.160999421299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45936.160999421299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45936.160999421299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45936.160999421299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45936.160999421299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45936.160999421299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45936.160999421299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45936.160999421299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45936.160999421299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45936.160999421299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45936.160999421299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45936.160999421299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45936.160999421299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45936.160999421299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45936.160999421299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45936.160999421299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45936.160999421299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45936.160999421299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45936.160999421299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45936.160999421299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45936.160999421299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45936.160999421299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45936.160999421299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45936.160999421299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45936.160999421299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45936.160999421299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45936.160999421299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45936.160999421299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45936.160999421299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45936.160999421299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45936.160999421299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45936.160999421299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45936.160999421299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45936.160999421299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45936.160999421299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45936.160999421299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45936.160999421299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45936.160999421299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45936.160999421299</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2025-10-06T00:51:56Z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