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205" documentId="13_ncr:1_{F6CB121F-512D-4AA6-A0C1-0FB36C537598}" xr6:coauthVersionLast="47" xr6:coauthVersionMax="47" xr10:uidLastSave="{0FFE358E-B861-414D-A06D-D0ECF758EA88}"/>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3" i="4"/>
  <c r="G3" i="4"/>
  <c r="I3" i="4"/>
  <c r="J3" i="4"/>
  <c r="L3" i="4"/>
  <c r="B4" i="4"/>
  <c r="G4" i="4"/>
  <c r="I4" i="4"/>
  <c r="J4" i="4"/>
  <c r="L4" i="4"/>
  <c r="B5" i="4"/>
  <c r="G5" i="4"/>
  <c r="I5" i="4"/>
  <c r="J5" i="4"/>
  <c r="L5" i="4"/>
  <c r="B6" i="4"/>
  <c r="G6" i="4"/>
  <c r="I6" i="4"/>
  <c r="J6" i="4"/>
  <c r="L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I2" i="6"/>
  <c r="I5" i="6"/>
  <c r="L2" i="6"/>
  <c r="L5" i="6"/>
  <c r="L4" i="6"/>
  <c r="J5" i="6"/>
  <c r="J2" i="6"/>
  <c r="J4" i="6"/>
  <c r="I4" i="6"/>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<sst xmlns="http://schemas.openxmlformats.org/spreadsheetml/2006/main" count="178602" uniqueCount="39083">
  <si>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</si>
  <si>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</si>
  <si>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</si>
  <si>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</si>
  <si>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</si>
  <si>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</si>
  <si>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</si>
  <si>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</si>
  <si>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</si>
  <si>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</si>
  <si>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</si>
  <si>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</si>
  <si>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</si>
  <si>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</si>
  <si>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</si>
  <si>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</si>
  <si>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</si>
  <si>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</si>
  <si>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</si>
  <si>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</si>
  <si>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</si>
  <si>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</si>
  <si>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</si>
  <si>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</si>
  <si>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</si>
  <si>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</si>
  <si>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</si>
  <si>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</si>
  <si>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</si>
  <si>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</si>
  <si>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</si>
  <si>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</si>
  <si>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</si>
  <si>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</si>
  <si>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</si>
  <si>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</si>
  <si>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</si>
  <si>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</si>
  <si>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</si>
  <si>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</si>
  <si>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</si>
  <si>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</si>
  <si>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</si>
  <si>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</si>
  <si>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</si>
  <si>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</si>
  <si>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</si>
  <si>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</si>
  <si>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</si>
  <si>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</si>
  <si>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</si>
  <si>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</si>
  <si>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</si>
  <si>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</si>
  <si>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</si>
  <si>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</si>
  <si>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</si>
  <si>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</si>
  <si>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</si>
  <si>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</si>
  <si>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</si>
  <si>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</si>
  <si>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</si>
  <si>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</si>
  <si>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</si>
  <si>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</si>
  <si>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</si>
  <si>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</si>
  <si>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</si>
  <si>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</si>
  <si>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</si>
  <si>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</si>
  <si>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</si>
  <si>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</si>
  <si>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</si>
  <si>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</si>
  <si>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</si>
  <si>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</si>
  <si>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</si>
  <si>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</si>
  <si>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</si>
  <si>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</si>
  <si>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</si>
  <si>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</si>
  <si>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</si>
  <si>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</si>
  <si>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</si>
  <si>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</si>
  <si>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</si>
  <si>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</si>
  <si>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</si>
  <si>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</si>
  <si>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</si>
  <si>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</si>
  <si>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</si>
  <si>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</si>
  <si>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</si>
  <si>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</si>
  <si>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</si>
  <si>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</si>
  <si>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</si>
  <si>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</si>
  <si>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</si>
  <si>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</si>
  <si>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</si>
  <si>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</si>
  <si>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</si>
  <si>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</si>
  <si>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</si>
  <si>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</si>
  <si>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</si>
  <si>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</si>
  <si>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</si>
  <si>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</si>
  <si>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</si>
  <si>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</si>
  <si>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</si>
  <si>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</si>
  <si>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</si>
  <si>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</si>
  <si>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</si>
  <si>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</si>
  <si>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</si>
  <si>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</si>
  <si>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</si>
  <si>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</si>
  <si>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</si>
  <si>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</si>
  <si>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</si>
  <si>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</si>
  <si>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</si>
  <si>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</si>
  <si>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</si>
  <si>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</si>
  <si>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</si>
  <si>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</si>
  <si>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</si>
  <si>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</si>
  <si>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</si>
  <si>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</si>
  <si>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</si>
  <si>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</si>
  <si>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</si>
  <si>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</si>
  <si>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</si>
  <si>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</si>
  <si>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</si>
  <si>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</si>
  <si>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</si>
  <si>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</si>
  <si>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</si>
  <si>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</si>
  <si>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</si>
  <si>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</si>
  <si>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</si>
  <si>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</si>
  <si>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</si>
  <si>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</si>
  <si>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</si>
  <si>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</si>
  <si>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</si>
  <si>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</si>
  <si>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</si>
  <si>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</si>
  <si>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</si>
  <si>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</si>
  <si>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</si>
  <si>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</si>
  <si>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</si>
  <si>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</si>
  <si>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</si>
  <si>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</si>
  <si>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</si>
  <si>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</si>
  <si>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</si>
  <si>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</si>
  <si>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</si>
  <si>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</si>
  <si>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</si>
  <si>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</si>
  <si>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</si>
  <si>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</si>
  <si>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</si>
  <si>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</si>
  <si>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</si>
  <si>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</si>
  <si>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</si>
  <si>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</si>
  <si>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</si>
  <si>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</si>
  <si>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</si>
  <si>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</si>
  <si>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</si>
  <si>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</si>
  <si>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</si>
  <si>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</si>
  <si>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</si>
  <si>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</si>
  <si>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</si>
  <si>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</si>
  <si>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</si>
  <si>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</si>
  <si>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</si>
  <si>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</si>
  <si>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</si>
  <si>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</si>
  <si>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</si>
  <si>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</si>
  <si>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</si>
  <si>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</si>
  <si>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</si>
  <si>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</si>
  <si>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</si>
  <si>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</si>
  <si>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</si>
  <si>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</si>
  <si>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</si>
  <si>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</si>
  <si>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</si>
  <si>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</si>
  <si>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</si>
  <si>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</si>
  <si>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</si>
  <si>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</si>
  <si>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</si>
  <si>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</si>
  <si>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</si>
  <si>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</si>
  <si>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</si>
  <si>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</si>
  <si>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</si>
  <si>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</si>
  <si>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</si>
  <si>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</si>
  <si>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</si>
  <si>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</si>
  <si>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</si>
  <si>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</si>
  <si>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</si>
  <si>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</si>
  <si>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</si>
  <si>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</si>
  <si>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</si>
  <si>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</si>
  <si>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</si>
  <si>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</si>
  <si>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</si>
  <si>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</si>
  <si>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</si>
  <si>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</si>
  <si>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</si>
  <si>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</si>
  <si>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</si>
  <si>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</si>
  <si>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</si>
  <si>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</si>
  <si>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</si>
  <si>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</si>
  <si>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</si>
  <si>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</si>
  <si>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</si>
  <si>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</si>
  <si>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</si>
  <si>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</si>
  <si>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</si>
  <si>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</si>
  <si>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</si>
  <si>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</si>
  <si>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</si>
  <si>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</si>
  <si>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</si>
  <si>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</si>
  <si>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</si>
  <si>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</si>
  <si>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</si>
  <si>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</si>
  <si>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</si>
  <si>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</si>
  <si>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</si>
  <si>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</si>
  <si>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</si>
  <si>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</si>
  <si>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</si>
  <si>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</si>
  <si>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</si>
  <si>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</si>
  <si>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</si>
  <si>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</si>
  <si>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</si>
  <si>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</si>
  <si>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</si>
  <si>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</si>
  <si>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</si>
  <si>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</si>
  <si>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</si>
  <si>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</si>
  <si>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</si>
  <si>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</si>
  <si>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</si>
  <si>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</si>
  <si>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</si>
  <si>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</si>
  <si>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</si>
  <si>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</si>
  <si>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</si>
  <si>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</si>
  <si>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</si>
  <si>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</si>
  <si>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</si>
  <si>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</si>
  <si>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</si>
  <si>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</si>
  <si>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</si>
  <si>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</si>
  <si>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</si>
  <si>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</si>
  <si>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</si>
  <si>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</si>
  <si>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</si>
  <si>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</si>
  <si>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</si>
  <si>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</si>
  <si>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</si>
  <si>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</si>
  <si>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</si>
  <si>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</si>
  <si>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</si>
  <si>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</si>
  <si>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</si>
  <si>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</si>
  <si>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</si>
  <si>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</si>
  <si>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</si>
  <si>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</si>
  <si>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</si>
  <si>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</si>
  <si>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</si>
  <si>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</si>
  <si>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</si>
  <si>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</si>
  <si>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</si>
  <si>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</si>
  <si>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</si>
  <si>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</si>
  <si>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</si>
  <si>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</si>
  <si>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</si>
  <si>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</si>
  <si>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</si>
  <si>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</si>
  <si>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</si>
  <si>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</si>
  <si>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</si>
  <si>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</si>
  <si>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</si>
  <si>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</si>
  <si>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</si>
  <si>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</si>
  <si>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</si>
  <si>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</si>
  <si>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</si>
  <si>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</si>
  <si>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</si>
  <si>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</si>
  <si>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</si>
  <si>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</si>
  <si>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</si>
  <si>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</si>
  <si>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</si>
  <si>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</si>
  <si>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</si>
  <si>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</si>
  <si>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</si>
  <si>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</si>
  <si>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</si>
  <si>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</si>
  <si>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</si>
  <si>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</si>
  <si>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</si>
  <si>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</si>
  <si>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</si>
  <si>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</si>
  <si>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</si>
  <si>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</si>
  <si>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</si>
  <si>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</si>
  <si>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</si>
  <si>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</si>
  <si>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</si>
  <si>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</si>
  <si>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</si>
  <si>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</si>
  <si>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</si>
  <si>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</si>
  <si>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</si>
  <si>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</si>
  <si>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</si>
  <si>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</si>
  <si>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</si>
  <si>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</si>
  <si>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</si>
  <si>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</si>
  <si>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</si>
  <si>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</si>
  <si>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</si>
  <si>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</si>
  <si>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</si>
  <si>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</si>
  <si>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</si>
  <si>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</si>
  <si>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</si>
  <si>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</si>
  <si>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</si>
  <si>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</si>
  <si>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</si>
  <si>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</si>
  <si>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</si>
  <si>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</si>
  <si>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</si>
  <si>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</si>
  <si>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</si>
  <si>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</si>
  <si>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</si>
  <si>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</si>
  <si>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</si>
  <si>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</si>
  <si>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</si>
  <si>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</si>
  <si>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</si>
  <si>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</si>
  <si>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</si>
  <si>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</si>
  <si>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</si>
  <si>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</si>
  <si>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</si>
  <si>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</si>
  <si>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</si>
  <si>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</si>
  <si>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</si>
  <si>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</si>
  <si>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</si>
  <si>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</si>
  <si>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</si>
  <si>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</si>
  <si>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</si>
  <si>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</si>
  <si>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</si>
  <si>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</si>
  <si>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</si>
  <si>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</si>
  <si>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</si>
  <si>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</si>
  <si>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</si>
  <si>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</si>
  <si>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</si>
  <si>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</si>
  <si>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</si>
  <si>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</si>
  <si>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</si>
  <si>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</si>
  <si>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</si>
  <si>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</si>
  <si>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</si>
  <si>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</si>
  <si>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</si>
  <si>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</si>
  <si>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</si>
  <si>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</si>
  <si>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</si>
  <si>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</si>
  <si>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</si>
  <si>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</si>
  <si>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</si>
  <si>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</si>
  <si>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</si>
  <si>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</si>
  <si>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</si>
  <si>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</si>
  <si>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</si>
  <si>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</si>
  <si>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</si>
  <si>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</si>
  <si>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</si>
  <si>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</si>
  <si>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</si>
  <si>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</si>
  <si>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</si>
  <si>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</si>
  <si>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</si>
  <si>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</si>
  <si>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</si>
  <si>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</si>
  <si>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</si>
  <si>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</si>
  <si>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</si>
  <si>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</si>
  <si>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</si>
  <si>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</si>
  <si>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</si>
  <si>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</si>
  <si>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</si>
  <si>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</si>
  <si>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</si>
  <si>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</si>
  <si>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</si>
  <si>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</si>
  <si>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</si>
  <si>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</si>
  <si>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</si>
  <si>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</si>
  <si>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</si>
  <si>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</si>
  <si>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</si>
  <si>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</si>
  <si>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</si>
  <si>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</si>
  <si>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</si>
  <si>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</si>
  <si>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</si>
  <si>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</si>
  <si>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</si>
  <si>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</si>
  <si>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</si>
  <si>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</si>
  <si>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</si>
  <si>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</si>
  <si>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</si>
  <si>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</si>
  <si>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</si>
  <si>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</si>
  <si>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</si>
  <si>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</si>
  <si>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</si>
  <si>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</si>
  <si>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</si>
  <si>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</si>
  <si>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</si>
  <si>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</si>
  <si>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</si>
  <si>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</si>
  <si>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</si>
  <si>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</si>
  <si>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</si>
  <si>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</si>
  <si>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</si>
  <si>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</si>
  <si>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</si>
  <si>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</si>
  <si>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</si>
  <si>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</si>
  <si>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</si>
  <si>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</si>
  <si>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</si>
  <si>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</si>
  <si>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</si>
  <si>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</si>
  <si>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</si>
  <si>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</si>
  <si>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</si>
  <si>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</si>
  <si>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</si>
  <si>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</si>
  <si>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</si>
  <si>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</si>
  <si>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</si>
  <si>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</si>
  <si>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</si>
  <si>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</si>
  <si>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</si>
  <si>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</si>
  <si>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</si>
  <si>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</si>
  <si>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</si>
  <si>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</si>
  <si>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</si>
  <si>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</si>
  <si>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</si>
  <si>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</si>
  <si>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</si>
  <si>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</si>
  <si>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</si>
  <si>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</si>
  <si>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</si>
  <si>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</si>
  <si>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</si>
  <si>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</si>
  <si>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</si>
  <si>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</si>
  <si>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</si>
  <si>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</si>
  <si>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</si>
  <si>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</si>
  <si>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</si>
  <si>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</si>
  <si>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</si>
  <si>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</si>
  <si>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</si>
  <si>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</si>
  <si>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</si>
  <si>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</si>
  <si>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</si>
  <si>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</si>
  <si>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</si>
  <si>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</si>
  <si>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</si>
  <si>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</si>
  <si>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</si>
  <si>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</si>
  <si>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</si>
  <si>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</si>
  <si>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</si>
  <si>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</si>
  <si>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</si>
  <si>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</si>
  <si>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</si>
  <si>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</si>
  <si>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</si>
  <si>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</si>
  <si>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</si>
  <si>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</si>
  <si>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</si>
  <si>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</si>
  <si>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</si>
  <si>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</si>
  <si>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</si>
  <si>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</si>
  <si>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</si>
  <si>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</si>
  <si>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</si>
  <si>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</si>
  <si>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</si>
  <si>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</si>
  <si>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</si>
  <si>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</si>
  <si>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</si>
  <si>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</si>
  <si>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</si>
  <si>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</si>
  <si>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</si>
  <si>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</si>
  <si>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</si>
  <si>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</si>
  <si>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</si>
  <si>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</si>
  <si>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</si>
  <si>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</si>
  <si>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</si>
  <si>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</si>
  <si>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</si>
  <si>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</si>
  <si>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</si>
  <si>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</si>
  <si>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</si>
  <si>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</si>
  <si>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</si>
  <si>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</si>
  <si>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</si>
  <si>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</si>
  <si>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</si>
  <si>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</si>
  <si>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</si>
  <si>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</si>
  <si>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</si>
  <si>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</si>
  <si>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</si>
  <si>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</si>
  <si>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</si>
  <si>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</si>
  <si>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</si>
  <si>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</si>
  <si>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</si>
  <si>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</si>
  <si>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</si>
  <si>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</si>
  <si>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</si>
  <si>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</si>
  <si>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</si>
  <si>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</si>
  <si>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</si>
  <si>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</si>
  <si>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</si>
  <si>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</si>
  <si>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</si>
  <si>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</si>
  <si>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</si>
  <si>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</si>
  <si>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</si>
  <si>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</si>
  <si>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</si>
  <si>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</si>
  <si>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</si>
  <si>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</si>
  <si>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</si>
  <si>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</si>
  <si>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</si>
  <si>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</si>
  <si>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</si>
  <si>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</si>
  <si>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</si>
  <si>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</si>
  <si>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</si>
  <si>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</si>
  <si>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</si>
  <si>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</si>
  <si>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</si>
  <si>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</si>
  <si>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</si>
  <si>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</si>
  <si>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</si>
  <si>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</si>
  <si>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</si>
  <si>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</si>
  <si>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</si>
  <si>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</si>
  <si>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</si>
  <si>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</si>
  <si>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</si>
  <si>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</si>
  <si>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</si>
  <si>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</si>
  <si>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</si>
  <si>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</si>
  <si>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</si>
  <si>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</si>
  <si>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</si>
  <si>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</si>
  <si>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</si>
  <si>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</si>
  <si>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</si>
  <si>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</si>
  <si>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</si>
  <si>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</si>
  <si>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</si>
  <si>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</si>
  <si>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</si>
  <si>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</si>
  <si>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</si>
  <si>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</si>
  <si>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</si>
  <si>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</si>
  <si>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</si>
  <si>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</si>
  <si>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</si>
  <si>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</si>
  <si>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</si>
  <si>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</si>
  <si>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</si>
  <si>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</si>
  <si>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</si>
  <si>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</si>
  <si>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</si>
  <si>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</si>
  <si>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</si>
  <si>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</si>
  <si>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</si>
  <si>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</si>
  <si>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</si>
  <si>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</si>
  <si>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</si>
  <si>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</si>
  <si>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</si>
  <si>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</si>
  <si>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</si>
  <si>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</si>
  <si>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</si>
  <si>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</si>
  <si>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</si>
  <si>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</si>
  <si>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</si>
  <si>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</si>
  <si>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</si>
  <si>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</si>
  <si>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</si>
  <si>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</si>
  <si>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</si>
  <si>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</si>
  <si>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</si>
  <si>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</si>
  <si>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</si>
  <si>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</si>
  <si>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</si>
  <si>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</si>
  <si>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</si>
  <si>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</si>
  <si>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</si>
  <si>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</si>
  <si>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</si>
  <si>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</si>
  <si>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</si>
  <si>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</si>
  <si>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</si>
  <si>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</si>
  <si>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</si>
  <si>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</si>
  <si>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</si>
  <si>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</si>
  <si>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</si>
  <si>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</si>
  <si>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</si>
  <si>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</si>
  <si>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</si>
  <si>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</si>
  <si>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</si>
  <si>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</si>
  <si>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</si>
  <si>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</si>
  <si>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</si>
  <si>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</si>
  <si>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</si>
  <si>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</si>
  <si>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</si>
  <si>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</si>
  <si>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</si>
  <si>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</si>
  <si>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</si>
  <si>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</si>
  <si>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</si>
  <si>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</si>
  <si>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</si>
  <si>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</si>
  <si>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</si>
  <si>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</si>
  <si>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</si>
  <si>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</si>
  <si>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</si>
  <si>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</si>
  <si>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</si>
  <si>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</si>
  <si>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</si>
  <si>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</si>
  <si>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</si>
  <si>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</si>
  <si>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</si>
  <si>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</si>
  <si>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</si>
  <si>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</si>
  <si>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</si>
  <si>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</si>
  <si>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</si>
  <si>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</si>
  <si>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</si>
  <si>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</si>
  <si>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</si>
  <si>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</si>
  <si>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</si>
  <si>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</si>
  <si>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</si>
  <si>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</si>
  <si>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</si>
  <si>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</si>
  <si>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</si>
  <si>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</si>
  <si>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</si>
  <si>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</si>
  <si>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</si>
  <si>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</si>
  <si>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</si>
  <si>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</si>
  <si>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</si>
  <si>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</si>
  <si>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</si>
  <si>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</si>
  <si>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</si>
  <si>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</si>
  <si>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</si>
  <si>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</si>
  <si>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</si>
  <si>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</si>
  <si>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</si>
  <si>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</si>
  <si>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</si>
  <si>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</si>
  <si>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</si>
  <si>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</si>
  <si>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</si>
  <si>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</si>
  <si>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</si>
  <si>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</si>
  <si>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</si>
  <si>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</si>
  <si>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</si>
  <si>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</si>
  <si>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</si>
  <si>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</si>
  <si>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</si>
  <si>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</si>
  <si>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</si>
  <si>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</si>
  <si>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</si>
  <si>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</si>
  <si>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</si>
  <si>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</si>
  <si>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</si>
  <si>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</si>
  <si>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</si>
  <si>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</si>
  <si>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</si>
  <si>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</si>
  <si>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</si>
  <si>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</si>
  <si>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</si>
  <si>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</si>
  <si>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</si>
  <si>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</si>
  <si>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</si>
  <si>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</si>
  <si>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</si>
  <si>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</si>
  <si>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</si>
  <si>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</si>
  <si>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</si>
  <si>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</si>
  <si>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</si>
  <si>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</si>
  <si>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</si>
  <si>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</si>
  <si>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</si>
  <si>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</si>
  <si>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</si>
  <si>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</si>
  <si>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</si>
  <si>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</si>
  <si>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</si>
  <si>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</si>
  <si>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</si>
  <si>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</si>
  <si>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</si>
  <si>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</si>
  <si>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</si>
  <si>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</si>
  <si>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</si>
  <si>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</si>
  <si>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</si>
  <si>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</si>
  <si>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</si>
  <si>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</si>
  <si>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</si>
  <si>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</si>
  <si>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</si>
  <si>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</si>
  <si>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</si>
  <si>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</si>
  <si>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</si>
  <si>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</si>
  <si>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</si>
  <si>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</si>
  <si>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</si>
  <si>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</si>
  <si>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</si>
  <si>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</si>
  <si>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</si>
  <si>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</si>
  <si>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</si>
  <si>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</si>
  <si>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</si>
  <si>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</si>
  <si>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</si>
  <si>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</si>
  <si>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</si>
  <si>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</si>
  <si>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</si>
  <si>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</si>
  <si>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</si>
  <si>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</si>
  <si>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</si>
  <si>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</si>
  <si>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</si>
  <si>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</si>
  <si>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</si>
  <si>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</si>
  <si>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</si>
  <si>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</si>
  <si>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</si>
  <si>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</si>
  <si>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</si>
  <si>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</si>
  <si>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</si>
  <si>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</si>
  <si>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</si>
  <si>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</si>
  <si>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</si>
  <si>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</si>
  <si>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</si>
  <si>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</si>
  <si>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</si>
  <si>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</si>
  <si>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</si>
  <si>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</si>
  <si>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</si>
  <si>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</si>
  <si>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</si>
  <si>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</si>
  <si>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</si>
  <si>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</si>
  <si>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</si>
  <si>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</si>
  <si>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</si>
  <si>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</si>
  <si>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</si>
  <si>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</si>
  <si>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</si>
  <si>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</si>
  <si>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</si>
  <si>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</si>
  <si>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</si>
  <si>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</si>
  <si>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</si>
  <si>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</si>
  <si>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</si>
  <si>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</si>
  <si>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</si>
  <si>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</si>
  <si>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</si>
  <si>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</si>
  <si>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</si>
  <si>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</si>
  <si>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</si>
  <si>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</si>
  <si>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</si>
  <si>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</si>
  <si>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</si>
  <si>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</si>
  <si>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</si>
  <si>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</si>
  <si>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</si>
  <si>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</si>
  <si>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</si>
  <si>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</si>
  <si>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</si>
  <si>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</si>
  <si>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</si>
  <si>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</si>
  <si>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</si>
  <si>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</si>
  <si>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</si>
  <si>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</si>
  <si>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</si>
  <si>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</si>
  <si>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</si>
  <si>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</si>
  <si>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</si>
  <si>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</si>
  <si>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</si>
  <si>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</si>
  <si>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</si>
  <si>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</si>
  <si>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</si>
  <si>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</si>
  <si>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</si>
  <si>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</si>
  <si>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</si>
  <si>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</si>
  <si>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</si>
  <si>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</si>
  <si>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</si>
  <si>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</si>
  <si>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</si>
  <si>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</si>
  <si>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</si>
  <si>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</si>
  <si>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</si>
  <si>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</si>
  <si>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</si>
  <si>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</si>
  <si>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</si>
  <si>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</si>
  <si>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</si>
  <si>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</si>
  <si>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</si>
  <si>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</si>
  <si>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</si>
  <si>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</si>
  <si>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</si>
  <si>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</si>
  <si>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</si>
  <si>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</si>
  <si>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</si>
  <si>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</si>
  <si>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</si>
  <si>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</si>
  <si>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</si>
  <si>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</si>
  <si>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</si>
  <si>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</si>
  <si>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</si>
  <si>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</si>
  <si>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</si>
  <si>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</si>
  <si>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</si>
  <si>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</si>
  <si>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</si>
  <si>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</si>
  <si>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</si>
  <si>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</si>
  <si>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</si>
  <si>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</si>
  <si>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</si>
  <si>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</si>
  <si>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</si>
  <si>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</si>
  <si>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</si>
  <si>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</si>
  <si>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</si>
  <si>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</si>
  <si>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</si>
  <si>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</si>
  <si>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</si>
  <si>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</si>
  <si>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</si>
  <si>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</si>
  <si>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</si>
  <si>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</si>
  <si>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</si>
  <si>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</si>
  <si>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</si>
  <si>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</si>
  <si>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</si>
  <si>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</si>
  <si>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</si>
  <si>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</si>
  <si>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</si>
  <si>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</si>
  <si>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</si>
  <si>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</si>
  <si>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</si>
  <si>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</si>
  <si>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</si>
  <si>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</si>
  <si>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</si>
  <si>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</si>
  <si>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</si>
  <si>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</si>
  <si>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</si>
  <si>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</si>
  <si>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</si>
  <si>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</si>
  <si>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</si>
  <si>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</si>
  <si>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</si>
  <si>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</si>
  <si>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</si>
  <si>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</si>
  <si>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</si>
  <si>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</si>
  <si>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</si>
  <si>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</si>
  <si>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</si>
  <si>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</si>
  <si>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</si>
  <si>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</si>
  <si>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</si>
  <si>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</si>
  <si>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</si>
  <si>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</si>
  <si>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</si>
  <si>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</si>
  <si>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</si>
  <si>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</si>
  <si>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</si>
  <si>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</si>
  <si>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</si>
  <si>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</si>
  <si>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</si>
  <si>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</si>
  <si>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</si>
  <si>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</si>
  <si>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</si>
  <si>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</si>
  <si>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</si>
  <si>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</si>
  <si>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</si>
  <si>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</si>
  <si>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</si>
  <si>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</si>
  <si>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</si>
  <si>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</si>
  <si>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</si>
  <si>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</si>
  <si>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</si>
  <si>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</si>
  <si>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</si>
  <si>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</si>
  <si>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</si>
  <si>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</si>
  <si>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</si>
  <si>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</si>
  <si>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</si>
  <si>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</si>
  <si>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</si>
  <si>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</si>
  <si>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</si>
  <si>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</si>
  <si>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</si>
  <si>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</si>
  <si>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</si>
  <si>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</si>
  <si>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</si>
  <si>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</si>
  <si>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</si>
  <si>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</si>
  <si>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</si>
  <si>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</si>
  <si>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</si>
  <si>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</si>
  <si>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</si>
  <si>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</si>
  <si>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</si>
  <si>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</si>
  <si>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</si>
  <si>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</si>
  <si>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</si>
  <si>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</si>
  <si>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</si>
  <si>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</si>
  <si>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</si>
  <si>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</si>
  <si>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</si>
  <si>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</si>
  <si>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</si>
  <si>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</si>
  <si>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</si>
  <si>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</si>
  <si>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</si>
  <si>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</si>
  <si>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</si>
  <si>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</si>
  <si>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</si>
  <si>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</si>
  <si>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</si>
  <si>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</si>
  <si>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</si>
  <si>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</si>
  <si>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</si>
  <si>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</si>
  <si>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</si>
  <si>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</si>
  <si>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</si>
  <si>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</si>
  <si>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</si>
  <si>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</si>
  <si>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</si>
  <si>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</si>
  <si>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</si>
  <si>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</si>
  <si>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</si>
  <si>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</si>
  <si>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</si>
  <si>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</si>
  <si>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</si>
  <si>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</si>
  <si>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</si>
  <si>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</si>
  <si>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</si>
  <si>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</si>
  <si>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</si>
  <si>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</si>
  <si>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</si>
  <si>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</si>
  <si>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</si>
  <si>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</si>
  <si>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</si>
  <si>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</si>
  <si>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</si>
  <si>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</si>
  <si>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</si>
  <si>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</si>
  <si>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</si>
  <si>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</si>
  <si>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</si>
  <si>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</si>
  <si>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</si>
  <si>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</si>
  <si>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</si>
  <si>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</si>
  <si>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</si>
  <si>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</si>
  <si>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</si>
  <si>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</si>
  <si>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</si>
  <si>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</si>
  <si>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</si>
  <si>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</si>
  <si>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</si>
  <si>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</si>
  <si>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</si>
  <si>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</si>
  <si>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</si>
  <si>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</si>
  <si>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</si>
  <si>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</si>
  <si>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</si>
  <si>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</si>
  <si>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</si>
  <si>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</si>
  <si>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</si>
  <si>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</si>
  <si>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</si>
  <si>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</si>
  <si>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</si>
  <si>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</si>
  <si>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</si>
  <si>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</si>
  <si>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</si>
  <si>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</si>
  <si>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</si>
  <si>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</si>
  <si>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</si>
  <si>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</si>
  <si>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</si>
  <si>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</si>
  <si>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</si>
  <si>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</si>
  <si>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</si>
  <si>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</si>
  <si>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</si>
  <si>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</si>
  <si>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</si>
  <si>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</si>
  <si>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</si>
  <si>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</si>
  <si>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</si>
  <si>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</si>
  <si>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</si>
  <si>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</si>
  <si>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</si>
  <si>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</si>
  <si>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</si>
  <si>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</si>
  <si>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</si>
  <si>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</si>
  <si>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</si>
  <si>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</si>
  <si>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</si>
  <si>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</si>
  <si>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</si>
  <si>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</si>
  <si>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</si>
  <si>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</si>
  <si>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</si>
  <si>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</si>
  <si>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</si>
  <si>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</si>
  <si>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</si>
  <si>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</si>
  <si>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</si>
  <si>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</si>
  <si>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</si>
  <si>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</si>
  <si>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</si>
  <si>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</si>
  <si>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</si>
  <si>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</si>
  <si>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</si>
  <si>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</si>
  <si>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</si>
  <si>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</si>
  <si>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</si>
  <si>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</si>
  <si>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</si>
  <si>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</si>
  <si>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</si>
  <si>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</si>
  <si>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</si>
  <si>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</si>
  <si>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</si>
  <si>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</si>
  <si>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</si>
  <si>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</si>
  <si>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</si>
  <si>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</si>
  <si>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</si>
  <si>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</si>
  <si>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</si>
  <si>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</si>
  <si>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</si>
  <si>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</si>
  <si>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</si>
  <si>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</si>
  <si>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</si>
  <si>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</si>
  <si>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</si>
  <si>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</si>
  <si>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</si>
  <si>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</si>
  <si>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</si>
  <si>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</si>
  <si>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</si>
  <si>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</si>
  <si>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</si>
  <si>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</si>
  <si>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</si>
  <si>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</si>
  <si>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</si>
  <si>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</si>
  <si>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</si>
  <si>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</si>
  <si>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</si>
  <si>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</si>
  <si>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</si>
  <si>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</si>
  <si>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</si>
  <si>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</si>
  <si>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</si>
  <si>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</si>
  <si>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</si>
  <si>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</si>
  <si>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</si>
  <si>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</si>
  <si>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</si>
  <si>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</si>
  <si>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</si>
  <si>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</si>
  <si>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</si>
  <si>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</si>
  <si>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</si>
  <si>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</si>
  <si>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</si>
  <si>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</si>
  <si>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</si>
  <si>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</si>
  <si>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</si>
  <si>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</si>
  <si>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</si>
  <si>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</si>
  <si>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</si>
  <si>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</si>
  <si>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</si>
  <si>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</si>
  <si>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</si>
  <si>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</si>
  <si>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</si>
  <si>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</si>
  <si>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</si>
  <si>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</si>
  <si>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</si>
  <si>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</si>
  <si>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</si>
  <si>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</si>
  <si>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</si>
  <si>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</si>
  <si>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</si>
  <si>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</si>
  <si>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</si>
  <si>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</si>
  <si>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</si>
  <si>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</si>
  <si>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</si>
  <si>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</si>
  <si>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</si>
  <si>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</si>
  <si>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</si>
  <si>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</si>
  <si>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</si>
  <si>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</si>
  <si>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</si>
  <si>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</si>
  <si>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</si>
  <si>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</si>
  <si>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</si>
  <si>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</si>
  <si>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</si>
  <si>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</si>
  <si>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</si>
  <si>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</si>
  <si>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</si>
  <si>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</si>
  <si>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</si>
  <si>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</si>
  <si>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</si>
  <si>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</si>
  <si>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</si>
  <si>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</si>
  <si>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</si>
  <si>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</si>
  <si>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</si>
  <si>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</si>
  <si>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</si>
  <si>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</si>
  <si>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</si>
  <si>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</si>
  <si>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</si>
  <si>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</si>
  <si>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</si>
  <si>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</si>
  <si>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</si>
  <si>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</si>
  <si>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</si>
  <si>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</si>
  <si>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</si>
  <si>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</si>
  <si>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</si>
  <si>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</si>
  <si>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</si>
  <si>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</si>
  <si>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</si>
  <si>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</si>
  <si>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</si>
  <si>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</si>
  <si>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</si>
  <si>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</si>
  <si>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</si>
  <si>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</si>
  <si>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</si>
  <si>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</si>
  <si>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</si>
  <si>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</si>
  <si>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</si>
  <si>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</si>
  <si>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</si>
  <si>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</si>
  <si>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</si>
  <si>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</si>
  <si>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</si>
  <si>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</si>
  <si>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</si>
  <si>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</si>
  <si>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</si>
  <si>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</si>
  <si>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</si>
  <si>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</si>
  <si>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</si>
  <si>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</si>
  <si>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</si>
  <si>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</si>
  <si>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</si>
  <si>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</si>
  <si>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</si>
  <si>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</si>
  <si>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</si>
  <si>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</si>
  <si>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</si>
  <si>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</si>
  <si>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</si>
  <si>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</si>
  <si>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</si>
  <si>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</si>
  <si>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</si>
  <si>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</si>
  <si>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</si>
  <si>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</si>
  <si>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</si>
  <si>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</si>
  <si>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</si>
  <si>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</si>
  <si>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</si>
  <si>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</si>
  <si>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</si>
  <si>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</si>
  <si>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</si>
  <si>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</si>
  <si>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</si>
  <si>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</si>
  <si>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</si>
  <si>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</si>
  <si>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</si>
  <si>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</si>
  <si>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</si>
  <si>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</si>
  <si>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</si>
  <si>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</si>
  <si>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</si>
  <si>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</si>
  <si>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</si>
  <si>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</si>
  <si>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</si>
  <si>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</si>
  <si>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</si>
  <si>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</si>
  <si>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</si>
  <si>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</si>
  <si>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</si>
  <si>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</si>
  <si>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</si>
  <si>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</si>
  <si>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</si>
  <si>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</si>
  <si>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</si>
  <si>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</si>
  <si>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</si>
  <si>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</si>
  <si>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</si>
  <si>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</si>
  <si>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</si>
  <si>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</si>
  <si>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</si>
  <si>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</si>
  <si>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</si>
  <si>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</si>
  <si>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</si>
  <si>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</si>
  <si>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</si>
  <si>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</si>
  <si>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</si>
  <si>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</si>
  <si>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</si>
  <si>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</si>
  <si>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</si>
  <si>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</si>
  <si>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</si>
  <si>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</si>
  <si>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</si>
  <si>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</si>
  <si>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</si>
  <si>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</si>
  <si>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</si>
  <si>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</si>
  <si>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</si>
  <si>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</si>
  <si>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</si>
  <si>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</si>
  <si>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</si>
  <si>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</si>
  <si>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</si>
  <si>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</si>
  <si>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</si>
  <si>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</si>
  <si>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</si>
  <si>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</si>
  <si>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</si>
  <si>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</si>
  <si>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</si>
  <si>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</si>
  <si>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</si>
  <si>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</si>
  <si>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</si>
  <si>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</si>
  <si>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</si>
  <si>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</si>
  <si>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</si>
  <si>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</si>
  <si>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</si>
  <si>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</si>
  <si>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</si>
  <si>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</si>
  <si>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</si>
  <si>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</si>
  <si>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</si>
  <si>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</si>
  <si>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</si>
  <si>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</si>
  <si>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</si>
  <si>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</si>
  <si>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</si>
  <si>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</si>
  <si>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</si>
  <si>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</si>
  <si>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</si>
  <si>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</si>
  <si>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</si>
  <si>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</si>
  <si>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</si>
  <si>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</si>
  <si>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</si>
  <si>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</si>
  <si>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</si>
  <si>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</si>
  <si>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</si>
  <si>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</si>
  <si>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</si>
  <si>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</si>
  <si>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</si>
  <si>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</si>
  <si>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</si>
  <si>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</si>
  <si>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</si>
  <si>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</si>
  <si>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</si>
  <si>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</si>
  <si>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</si>
  <si>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</si>
  <si>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</si>
  <si>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</si>
  <si>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</si>
  <si>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</si>
  <si>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</si>
  <si>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</si>
  <si>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</si>
  <si>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</si>
  <si>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</si>
  <si>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</si>
  <si>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</si>
  <si>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</si>
  <si>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</si>
  <si>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</si>
  <si>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</si>
  <si>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</si>
  <si>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</si>
  <si>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</si>
  <si>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</si>
  <si>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</si>
  <si>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</si>
  <si>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</si>
  <si>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</si>
  <si>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</si>
  <si>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</si>
  <si>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</si>
  <si>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</si>
  <si>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</si>
  <si>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</si>
  <si>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</si>
  <si>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</si>
  <si>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</si>
  <si>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</si>
  <si>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</si>
  <si>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</si>
  <si>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</si>
  <si>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</si>
  <si>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</si>
  <si>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</si>
  <si>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</si>
  <si>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</si>
  <si>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</si>
  <si>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</si>
  <si>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</si>
  <si>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</si>
  <si>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</si>
  <si>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</si>
  <si>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</si>
  <si>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</si>
  <si>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</si>
  <si>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</si>
  <si>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</si>
  <si>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</si>
  <si>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</si>
  <si>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</si>
  <si>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</si>
  <si>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</si>
  <si>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</si>
  <si>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</si>
  <si>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</si>
  <si>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</si>
  <si>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</si>
  <si>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</si>
  <si>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</si>
  <si>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</si>
  <si>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</si>
  <si>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</si>
  <si>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</si>
  <si>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</si>
  <si>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</si>
  <si>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</si>
  <si>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</si>
  <si>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</si>
  <si>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</si>
  <si>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</si>
  <si>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</si>
  <si>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</si>
  <si>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</si>
  <si>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</si>
  <si>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</si>
  <si>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</si>
  <si>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</si>
  <si>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</si>
  <si>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</si>
  <si>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</si>
  <si>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</si>
  <si>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</si>
  <si>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</si>
  <si>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</si>
  <si>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</si>
  <si>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</si>
  <si>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</si>
  <si>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</si>
  <si>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</si>
  <si>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</si>
  <si>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</si>
  <si>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</si>
  <si>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</si>
  <si>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</si>
  <si>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</si>
  <si>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</si>
  <si>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</si>
  <si>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</si>
  <si>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</si>
  <si>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</si>
  <si>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</si>
  <si>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</si>
  <si>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</si>
  <si>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</si>
  <si>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</si>
  <si>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</si>
  <si>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</si>
  <si>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</si>
  <si>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</si>
  <si>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</si>
  <si>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</si>
  <si>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</si>
  <si>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</si>
  <si>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</si>
  <si>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</si>
  <si>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</si>
  <si>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</si>
  <si>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</si>
  <si>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</si>
  <si>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</si>
  <si>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</si>
  <si>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</si>
  <si>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</si>
  <si>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</si>
  <si>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</si>
  <si>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</si>
  <si>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</si>
  <si>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</si>
  <si>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</si>
  <si>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</si>
  <si>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</si>
  <si>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</si>
  <si>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</si>
  <si>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</si>
  <si>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</si>
  <si>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</si>
  <si>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</si>
  <si>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</si>
  <si>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</si>
  <si>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</si>
  <si>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</si>
  <si>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</si>
  <si>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</si>
  <si>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</si>
  <si>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</si>
  <si>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</si>
  <si>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</si>
  <si>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</si>
  <si>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</si>
  <si>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</si>
  <si>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</si>
  <si>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</si>
  <si>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</si>
  <si>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</si>
  <si>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</si>
  <si>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</si>
  <si>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</si>
  <si>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</si>
  <si>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</si>
  <si>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</si>
  <si>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</si>
  <si>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</si>
  <si>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</si>
  <si>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</si>
  <si>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</si>
  <si>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</si>
  <si>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</si>
  <si>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</si>
  <si>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</si>
  <si>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</si>
  <si>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</si>
  <si>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</si>
  <si>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</si>
  <si>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</si>
  <si>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</si>
  <si>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</si>
  <si>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</si>
  <si>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</si>
  <si>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</si>
  <si>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</si>
  <si>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</si>
  <si>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</si>
  <si>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</si>
  <si>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</si>
  <si>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</si>
  <si>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</si>
  <si>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</si>
  <si>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</si>
  <si>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</si>
  <si>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</si>
  <si>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</si>
  <si>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</si>
  <si>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</si>
  <si>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</si>
  <si>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</si>
  <si>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</si>
  <si>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</si>
  <si>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</si>
  <si>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</si>
  <si>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</si>
  <si>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</si>
  <si>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</si>
  <si>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</si>
  <si>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</si>
  <si>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</si>
  <si>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</si>
  <si>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</si>
  <si>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</si>
  <si>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</si>
  <si>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</si>
  <si>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</si>
  <si>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</si>
  <si>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</si>
  <si>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</si>
  <si>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</si>
  <si>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</si>
  <si>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</si>
  <si>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</si>
  <si>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</si>
  <si>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</si>
  <si>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</si>
  <si>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</si>
  <si>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</si>
  <si>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</si>
  <si>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</si>
  <si>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</si>
  <si>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</si>
  <si>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</si>
  <si>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</si>
  <si>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</si>
  <si>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</si>
  <si>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</si>
  <si>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</si>
  <si>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</si>
  <si>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</si>
  <si>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</si>
  <si>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</si>
  <si>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</si>
  <si>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</si>
  <si>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</si>
  <si>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</si>
  <si>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</si>
  <si>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</si>
  <si>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</si>
  <si>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</si>
  <si>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</si>
  <si>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</si>
  <si>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</si>
  <si>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</si>
  <si>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</si>
  <si>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</si>
  <si>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</si>
  <si>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</si>
  <si>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</si>
  <si>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</si>
  <si>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</si>
  <si>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</si>
  <si>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</si>
  <si>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</si>
  <si>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</si>
  <si>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</si>
  <si>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</si>
  <si>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</si>
  <si>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</si>
  <si>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</si>
  <si>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</si>
  <si>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</si>
  <si>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</si>
  <si>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</si>
  <si>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</si>
  <si>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</si>
  <si>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</si>
  <si>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</si>
  <si>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</si>
  <si>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</si>
  <si>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</si>
  <si>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</si>
  <si>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</si>
  <si>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</si>
  <si>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</si>
  <si>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</si>
  <si>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</si>
  <si>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</si>
  <si>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</si>
  <si>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</si>
  <si>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</si>
  <si>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</si>
  <si>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</si>
  <si>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</si>
  <si>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</si>
  <si>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</si>
  <si>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</si>
  <si>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</si>
  <si>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</si>
  <si>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</si>
  <si>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</si>
  <si>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</si>
  <si>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</si>
  <si>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</si>
  <si>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</si>
  <si>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</si>
  <si>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</si>
  <si>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</si>
  <si>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</si>
  <si>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</si>
  <si>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</si>
  <si>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</si>
  <si>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</si>
  <si>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</si>
  <si>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</si>
  <si>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</si>
  <si>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</si>
  <si>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</si>
  <si>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</si>
  <si>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</si>
  <si>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</si>
  <si>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</si>
  <si>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</si>
  <si>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</si>
  <si>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</si>
  <si>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</si>
  <si>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</si>
  <si>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</si>
  <si>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</si>
  <si>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</si>
  <si>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</si>
  <si>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</si>
  <si>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</si>
  <si>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</si>
  <si>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</si>
  <si>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</si>
  <si>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</si>
  <si>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</si>
  <si>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</si>
  <si>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</si>
  <si>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</si>
  <si>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</si>
  <si>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</si>
  <si>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</si>
  <si>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</si>
  <si>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</si>
  <si>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</si>
  <si>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</si>
  <si>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</si>
  <si>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</si>
  <si>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</si>
  <si>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</si>
  <si>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</si>
  <si>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</si>
  <si>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</si>
  <si>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</si>
  <si>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</si>
  <si>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</si>
  <si>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</si>
  <si>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</si>
  <si>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</si>
  <si>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</si>
  <si>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</si>
  <si>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</si>
  <si>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</si>
  <si>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</si>
  <si>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</si>
  <si>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</si>
  <si>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</si>
  <si>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</si>
  <si>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</si>
  <si>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</si>
  <si>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</si>
  <si>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</si>
  <si>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</si>
  <si>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</si>
  <si>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</si>
  <si>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</si>
  <si>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</si>
  <si>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</si>
  <si>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</si>
  <si>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</si>
  <si>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</si>
  <si>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</si>
  <si>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</si>
  <si>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</si>
  <si>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</si>
  <si>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</si>
  <si>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</si>
  <si>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</si>
  <si>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</si>
  <si>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</si>
  <si>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</si>
  <si>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</si>
  <si>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</si>
  <si>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</si>
  <si>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</si>
  <si>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</si>
  <si>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</si>
  <si>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</si>
  <si>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</si>
  <si>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</si>
  <si>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</si>
  <si>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</si>
  <si>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</si>
  <si>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</si>
  <si>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</si>
  <si>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</si>
  <si>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</si>
  <si>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</si>
  <si>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</si>
  <si>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</si>
  <si>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</si>
  <si>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</si>
  <si>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</si>
  <si>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</si>
  <si>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</si>
  <si>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</si>
  <si>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</si>
  <si>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</si>
  <si>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</si>
  <si>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</si>
  <si>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</si>
  <si>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</si>
  <si>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</si>
  <si>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</si>
  <si>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</si>
  <si>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</si>
  <si>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</si>
  <si>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</si>
  <si>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</si>
  <si>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</si>
  <si>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</si>
  <si>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</si>
  <si>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</si>
  <si>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</si>
  <si>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</si>
  <si>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</si>
  <si>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</si>
  <si>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</si>
  <si>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</si>
  <si>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</si>
  <si>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</si>
  <si>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</si>
  <si>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</si>
  <si>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</si>
  <si>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</si>
  <si>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</si>
  <si>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</si>
  <si>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</si>
  <si>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</si>
  <si>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</si>
  <si>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</si>
  <si>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</si>
  <si>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</si>
  <si>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</si>
  <si>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</si>
  <si>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</si>
  <si>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</si>
  <si>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</si>
  <si>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</si>
  <si>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</si>
  <si>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</si>
  <si>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</si>
  <si>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</si>
  <si>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</si>
  <si>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</si>
  <si>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</si>
  <si>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</si>
  <si>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</si>
  <si>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</si>
  <si>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</si>
  <si>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</si>
  <si>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</si>
  <si>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</si>
  <si>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</si>
  <si>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</si>
  <si>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</si>
  <si>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</si>
  <si>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</si>
  <si>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</si>
  <si>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</si>
  <si>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</si>
  <si>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</si>
  <si>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</si>
  <si>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</si>
  <si>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</si>
  <si>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</si>
  <si>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</si>
  <si>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</si>
  <si>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</si>
  <si>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</si>
  <si>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</si>
  <si>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</si>
  <si>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</si>
  <si>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</si>
  <si>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</si>
  <si>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</si>
  <si>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</si>
  <si>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</si>
  <si>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</si>
  <si>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</si>
  <si>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</si>
  <si>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</si>
  <si>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</si>
  <si>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</si>
  <si>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</si>
  <si>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</si>
  <si>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</si>
  <si>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</si>
  <si>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</si>
  <si>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</si>
  <si>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</si>
  <si>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</si>
  <si>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</si>
  <si>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</si>
  <si>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</si>
  <si>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</si>
  <si>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</si>
  <si>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</si>
  <si>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</si>
  <si>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</si>
  <si>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</si>
  <si>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</si>
  <si>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</si>
  <si>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</si>
  <si>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</si>
  <si>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</si>
  <si>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</si>
  <si>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</si>
  <si>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</si>
  <si>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</si>
  <si>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</si>
  <si>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</si>
  <si>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</si>
  <si>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</si>
  <si>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</si>
  <si>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</si>
  <si>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</si>
  <si>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</si>
  <si>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</si>
  <si>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</si>
  <si>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</si>
  <si>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</si>
  <si>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</si>
  <si>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</si>
  <si>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</si>
  <si>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</si>
  <si>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</si>
  <si>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</si>
  <si>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</si>
  <si>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</si>
  <si>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</si>
  <si>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</si>
  <si>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</si>
  <si>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</si>
  <si>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</si>
  <si>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</si>
  <si>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</si>
  <si>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</si>
  <si>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</si>
  <si>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</si>
  <si>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</si>
  <si>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</si>
  <si>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</si>
  <si>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</si>
  <si>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</si>
  <si>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</si>
  <si>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</si>
  <si>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</si>
  <si>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</si>
  <si>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</si>
  <si>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</si>
  <si>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</si>
  <si>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</si>
  <si>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</si>
  <si>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</si>
  <si>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</si>
  <si>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</si>
  <si>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</si>
  <si>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</si>
  <si>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</si>
  <si>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</si>
  <si>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</si>
  <si>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</si>
  <si>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</si>
  <si>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</si>
  <si>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</si>
  <si>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</si>
  <si>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</si>
  <si>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</si>
  <si>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</si>
  <si>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</si>
  <si>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</si>
  <si>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</si>
  <si>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</si>
  <si>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</si>
  <si>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</si>
  <si>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</si>
  <si>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</si>
  <si>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</si>
  <si>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</si>
  <si>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</si>
  <si>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</si>
  <si>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</si>
  <si>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</si>
  <si>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</si>
  <si>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</si>
  <si>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</si>
  <si>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</si>
  <si>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</si>
  <si>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</si>
  <si>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</si>
  <si>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</si>
  <si>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</si>
  <si>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</si>
  <si>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</si>
  <si>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</si>
  <si>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</si>
  <si>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</si>
  <si>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</si>
  <si>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</si>
  <si>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</si>
  <si>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</si>
  <si>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</si>
  <si>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</si>
  <si>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</si>
  <si>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</si>
  <si>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</si>
  <si>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</si>
  <si>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</si>
  <si>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</si>
  <si>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</si>
  <si>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</si>
  <si>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</si>
  <si>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</si>
  <si>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</si>
  <si>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</si>
  <si>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</si>
  <si>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</si>
  <si>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</si>
  <si>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</si>
  <si>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</si>
  <si>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</si>
  <si>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</si>
  <si>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</si>
  <si>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</si>
  <si>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</si>
  <si>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</si>
  <si>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</si>
  <si>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</si>
  <si>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</si>
  <si>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</si>
  <si>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</si>
  <si>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</si>
  <si>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</si>
  <si>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</si>
  <si>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</si>
  <si>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</si>
  <si>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</si>
  <si>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</si>
  <si>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</si>
  <si>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</si>
  <si>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</si>
  <si>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</si>
  <si>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</si>
  <si>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</si>
  <si>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</si>
  <si>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</si>
  <si>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</si>
  <si>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</si>
  <si>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</si>
  <si>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</si>
  <si>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</si>
  <si>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</si>
  <si>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</si>
  <si>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</si>
  <si>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</si>
  <si>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</si>
  <si>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</si>
  <si>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</si>
  <si>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</si>
  <si>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</si>
  <si>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</si>
  <si>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</si>
  <si>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</si>
  <si>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</si>
  <si>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</si>
  <si>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</si>
  <si>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</si>
  <si>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</si>
  <si>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</si>
  <si>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</si>
  <si>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</si>
  <si>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</si>
  <si>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</si>
  <si>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</si>
  <si>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</si>
  <si>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</si>
  <si>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</si>
  <si>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</si>
  <si>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</si>
  <si>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</si>
  <si>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</si>
  <si>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</si>
  <si>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</si>
  <si>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</si>
  <si>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</si>
  <si>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</si>
  <si>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</si>
  <si>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</si>
  <si>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</si>
  <si>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</si>
  <si>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</si>
  <si>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</si>
  <si>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</si>
  <si>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</si>
  <si>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</si>
  <si>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</si>
  <si>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</si>
  <si>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</si>
  <si>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</si>
  <si>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</si>
  <si>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</si>
  <si>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</si>
  <si>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</si>
  <si>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</si>
  <si>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</si>
  <si>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</si>
  <si>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</si>
  <si>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</si>
  <si>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</si>
  <si>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</si>
  <si>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</si>
  <si>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</si>
  <si>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</si>
  <si>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</si>
  <si>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</si>
  <si>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</si>
  <si>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</si>
  <si>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</si>
  <si>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</si>
  <si>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</si>
  <si>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</si>
  <si>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</si>
  <si>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</si>
  <si>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</si>
  <si>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</si>
  <si>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</si>
  <si>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</si>
  <si>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</si>
  <si>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</si>
  <si>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</si>
  <si>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</si>
  <si>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</si>
  <si>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</si>
  <si>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</si>
  <si>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</si>
  <si>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</si>
  <si>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</si>
  <si>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</si>
  <si>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</si>
  <si>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</si>
  <si>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</si>
  <si>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</si>
  <si>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</si>
  <si>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</si>
  <si>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</si>
  <si>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</si>
  <si>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</si>
  <si>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</si>
  <si>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</si>
  <si>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</si>
  <si>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</si>
  <si>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</si>
  <si>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</si>
  <si>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</si>
  <si>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</si>
  <si>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</si>
  <si>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</si>
  <si>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</si>
  <si>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</si>
  <si>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</si>
  <si>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</si>
  <si>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</si>
  <si>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</si>
  <si>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</si>
  <si>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</si>
  <si>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</si>
  <si>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</si>
  <si>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</si>
  <si>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</si>
  <si>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</si>
  <si>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</si>
  <si>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</si>
  <si>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</si>
  <si>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</si>
  <si>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</si>
  <si>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</si>
  <si>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</si>
  <si>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</si>
  <si>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</si>
  <si>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</si>
  <si>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</si>
  <si>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</si>
  <si>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</si>
  <si>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</si>
  <si>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</si>
  <si>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</si>
  <si>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</si>
  <si>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</si>
  <si>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</si>
  <si>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</si>
  <si>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</si>
  <si>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</si>
  <si>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</si>
  <si>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</si>
  <si>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</si>
  <si>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</si>
  <si>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</si>
  <si>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</si>
  <si>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</si>
  <si>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</si>
  <si>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</si>
  <si>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</si>
  <si>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</si>
  <si>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</si>
  <si>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</si>
  <si>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</si>
  <si>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</si>
  <si>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</si>
  <si>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</si>
  <si>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</si>
  <si>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</si>
  <si>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</si>
  <si>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</si>
  <si>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</si>
  <si>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</si>
  <si>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</si>
  <si>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</si>
  <si>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</si>
  <si>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</si>
  <si>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</si>
  <si>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</si>
  <si>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</si>
  <si>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</si>
  <si>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</si>
  <si>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</si>
  <si>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</si>
  <si>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</si>
  <si>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</si>
  <si>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</si>
  <si>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</si>
  <si>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</si>
  <si>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</si>
  <si>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</si>
  <si>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</si>
  <si>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</si>
  <si>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</si>
  <si>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</si>
  <si>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</si>
  <si>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</si>
  <si>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</si>
  <si>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</si>
  <si>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</si>
  <si>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</si>
  <si>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</si>
  <si>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</si>
  <si>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</si>
  <si>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</si>
  <si>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</si>
  <si>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</si>
  <si>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</si>
  <si>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</si>
  <si>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</si>
  <si>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</si>
  <si>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</si>
  <si>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</si>
  <si>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</si>
  <si>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</si>
  <si>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</si>
  <si>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</si>
  <si>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</si>
  <si>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</si>
  <si>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</si>
  <si>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</si>
  <si>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</si>
  <si>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</si>
  <si>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</si>
  <si>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</si>
  <si>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</si>
  <si>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</si>
  <si>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</si>
  <si>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</si>
  <si>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</si>
  <si>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</si>
  <si>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</si>
  <si>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</si>
  <si>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</si>
  <si>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</si>
  <si>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</si>
  <si>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</si>
  <si>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</si>
  <si>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</si>
  <si>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</si>
  <si>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</si>
  <si>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</si>
  <si>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</si>
  <si>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</si>
  <si>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</si>
  <si>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</si>
  <si>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</si>
  <si>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</si>
  <si>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</si>
  <si>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</si>
  <si>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</si>
  <si>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</si>
  <si>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</si>
  <si>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</si>
  <si>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</si>
  <si>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</si>
  <si>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</si>
  <si>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</si>
  <si>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</si>
  <si>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</si>
  <si>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</si>
  <si>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</si>
  <si>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</si>
  <si>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</si>
  <si>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</si>
  <si>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</si>
  <si>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</si>
  <si>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</si>
  <si>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</si>
  <si>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</si>
  <si>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</si>
  <si>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</si>
  <si>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</si>
  <si>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</si>
  <si>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</si>
  <si>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</si>
  <si>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</si>
  <si>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</si>
  <si>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</si>
  <si>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</si>
  <si>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</si>
  <si>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</si>
  <si>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</si>
  <si>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</si>
  <si>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</si>
  <si>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</si>
  <si>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</si>
  <si>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</si>
  <si>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</si>
  <si>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</si>
  <si>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</si>
  <si>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</si>
  <si>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</si>
  <si>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</si>
  <si>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</si>
  <si>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</si>
  <si>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</si>
  <si>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</si>
  <si>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</si>
  <si>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</si>
  <si>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</si>
  <si>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</si>
  <si>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</si>
  <si>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</si>
  <si>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</si>
  <si>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</si>
  <si>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</si>
  <si>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</si>
  <si>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</si>
  <si>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</si>
  <si>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</si>
  <si>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</si>
  <si>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</si>
  <si>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</si>
  <si>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</si>
  <si>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</si>
  <si>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</si>
  <si>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</si>
  <si>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</si>
  <si>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</si>
  <si>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</si>
  <si>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</si>
  <si>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</si>
  <si>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</si>
  <si>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</si>
  <si>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</si>
  <si>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</si>
  <si>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</si>
  <si>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</si>
  <si>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</si>
  <si>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</si>
  <si>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</si>
  <si>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</si>
  <si>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</si>
  <si>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</si>
  <si>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</si>
  <si>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</si>
  <si>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</si>
  <si>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</si>
  <si>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</si>
  <si>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</si>
  <si>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</si>
  <si>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</si>
  <si>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</si>
  <si>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</si>
  <si>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</si>
  <si>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</si>
  <si>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</si>
  <si>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</si>
  <si>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</si>
  <si>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</si>
  <si>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</si>
  <si>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</si>
  <si>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</si>
  <si>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</si>
  <si>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</si>
  <si>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</si>
  <si>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</si>
  <si>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</si>
  <si>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</si>
  <si>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</si>
  <si>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</si>
  <si>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</si>
  <si>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</si>
  <si>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</si>
  <si>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</si>
  <si>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</si>
  <si>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</si>
  <si>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</si>
  <si>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</si>
  <si>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</si>
  <si>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</si>
  <si>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</si>
  <si>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</si>
  <si>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</si>
  <si>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</si>
  <si>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</si>
  <si>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</si>
  <si>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</si>
  <si>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</si>
  <si>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</si>
  <si>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</si>
  <si>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</si>
  <si>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</si>
  <si>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</si>
  <si>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</si>
  <si>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</si>
  <si>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</si>
  <si>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</si>
  <si>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</si>
  <si>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</si>
  <si>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</si>
  <si>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</si>
  <si>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</si>
  <si>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</si>
  <si>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</si>
  <si>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</si>
  <si>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</si>
  <si>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</si>
  <si>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</si>
  <si>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</si>
  <si>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</si>
  <si>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</si>
  <si>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</si>
  <si>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</si>
  <si>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</si>
  <si>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</si>
  <si>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</si>
  <si>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</si>
  <si>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</si>
  <si>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</si>
  <si>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</si>
  <si>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</si>
  <si>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</si>
  <si>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</si>
  <si>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</si>
  <si>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</si>
  <si>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</si>
  <si>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</si>
  <si>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</si>
  <si>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</si>
  <si>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</si>
  <si>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</si>
  <si>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</si>
  <si>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</si>
  <si>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</si>
  <si>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</si>
  <si>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</si>
  <si>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</si>
  <si>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</si>
  <si>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</si>
  <si>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</si>
  <si>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</si>
  <si>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</si>
  <si>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</si>
  <si>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</si>
  <si>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</si>
  <si>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</si>
  <si>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</si>
  <si>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</si>
  <si>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</si>
  <si>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</si>
  <si>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</si>
  <si>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</si>
  <si>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</si>
  <si>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</si>
  <si>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</si>
  <si>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</si>
  <si>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</si>
  <si>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</si>
  <si>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</si>
  <si>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</si>
  <si>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</si>
  <si>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</si>
  <si>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</si>
  <si>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</si>
  <si>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</si>
  <si>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</si>
  <si>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</si>
  <si>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</si>
  <si>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</si>
  <si>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</si>
  <si>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</si>
  <si>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</si>
  <si>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</si>
  <si>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</si>
  <si>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</si>
  <si>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</si>
  <si>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</si>
  <si>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</si>
  <si>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</si>
  <si>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</si>
  <si>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</si>
  <si>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</si>
  <si>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</si>
  <si>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</si>
  <si>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</si>
  <si>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</si>
  <si>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</si>
  <si>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</si>
  <si>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</si>
  <si>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</si>
  <si>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</si>
  <si>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</si>
  <si>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</si>
  <si>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</si>
  <si>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</si>
  <si>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</si>
  <si>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</si>
  <si>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</si>
  <si>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</si>
  <si>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</si>
  <si>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</si>
  <si>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</si>
  <si>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</si>
  <si>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</si>
  <si>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</si>
  <si>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</si>
  <si>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</si>
  <si>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</si>
  <si>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</si>
  <si>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</si>
  <si>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</si>
  <si>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</si>
  <si>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</si>
  <si>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</si>
  <si>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</si>
  <si>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</si>
  <si>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</si>
  <si>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</si>
  <si>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</si>
  <si>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</si>
  <si>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</si>
  <si>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</si>
  <si>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</si>
  <si>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</si>
  <si>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</si>
  <si>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</si>
  <si>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</si>
  <si>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</si>
  <si>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</si>
  <si>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</si>
  <si>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</si>
  <si>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</si>
  <si>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</si>
  <si>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</si>
  <si>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</si>
  <si>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</si>
  <si>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</si>
  <si>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</si>
  <si>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</si>
  <si>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</si>
  <si>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</si>
  <si>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</si>
  <si>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</si>
  <si>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</si>
  <si>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</si>
  <si>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</si>
  <si>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</si>
  <si>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</si>
  <si>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</si>
  <si>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</si>
  <si>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</si>
  <si>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</si>
  <si>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</si>
  <si>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</si>
  <si>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</si>
  <si>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</si>
  <si>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</si>
  <si>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</si>
  <si>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</si>
  <si>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</si>
  <si>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</si>
  <si>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</si>
  <si>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</si>
  <si>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</si>
  <si>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</si>
  <si>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</si>
  <si>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</si>
  <si>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</si>
  <si>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</si>
  <si>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</si>
  <si>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</si>
  <si>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</si>
  <si>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</si>
  <si>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</si>
  <si>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</si>
  <si>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</si>
  <si>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</si>
  <si>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</si>
  <si>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</si>
  <si>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</si>
  <si>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</si>
  <si>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</si>
  <si>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</si>
  <si>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</si>
  <si>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</si>
  <si>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</si>
  <si>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</si>
  <si>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</si>
  <si>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</si>
  <si>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</si>
  <si>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</si>
  <si>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</si>
  <si>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</si>
  <si>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</si>
  <si>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</si>
  <si>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</si>
  <si>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</si>
  <si>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</si>
  <si>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</si>
  <si>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</si>
  <si>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</si>
  <si>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</si>
  <si>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</si>
  <si>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</si>
  <si>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</si>
  <si>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</si>
  <si>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</si>
  <si>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</si>
  <si>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</si>
  <si>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</si>
  <si>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</si>
  <si>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</si>
  <si>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</si>
  <si>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</si>
  <si>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</si>
  <si>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</si>
  <si>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</si>
  <si>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</si>
  <si>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</si>
  <si>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</si>
  <si>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</si>
  <si>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</si>
  <si>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</si>
  <si>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</si>
  <si>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</si>
  <si>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</si>
  <si>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</si>
  <si>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</si>
  <si>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</si>
  <si>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</si>
  <si>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</si>
  <si>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</si>
  <si>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</si>
  <si>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</si>
  <si>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</si>
  <si>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</si>
  <si>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</si>
  <si>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</si>
  <si>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</si>
  <si>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</si>
  <si>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</si>
  <si>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</si>
  <si>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</si>
  <si>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</si>
  <si>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</si>
  <si>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</si>
  <si>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</si>
  <si>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</si>
  <si>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</si>
  <si>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</si>
  <si>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</si>
  <si>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</si>
  <si>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</si>
  <si>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</si>
  <si>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</si>
  <si>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</si>
  <si>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</si>
  <si>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</si>
  <si>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</si>
  <si>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</si>
  <si>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</si>
  <si>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</si>
  <si>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</si>
  <si>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</si>
  <si>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</si>
  <si>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</si>
  <si>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</si>
  <si>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</si>
  <si>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</si>
  <si>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</si>
  <si>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</si>
  <si>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</si>
  <si>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</si>
  <si>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</si>
  <si>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</si>
  <si>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</si>
  <si>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</si>
  <si>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</si>
  <si>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</si>
  <si>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</si>
  <si>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</si>
  <si>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</si>
  <si>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</si>
  <si>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</si>
  <si>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</si>
  <si>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</si>
  <si>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</si>
  <si>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</si>
  <si>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</si>
  <si>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</si>
  <si>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</si>
  <si>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</si>
  <si>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</si>
  <si>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</si>
  <si>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</si>
  <si>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</si>
  <si>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</si>
  <si>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</si>
  <si>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</si>
  <si>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</si>
  <si>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</si>
  <si>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</si>
  <si>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</si>
  <si>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</si>
  <si>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</si>
  <si>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</si>
  <si>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</si>
  <si>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</si>
  <si>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</si>
  <si>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</si>
  <si>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</si>
  <si>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</si>
  <si>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</si>
  <si>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</si>
  <si>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</si>
  <si>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</si>
  <si>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</si>
  <si>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</si>
  <si>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</si>
  <si>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</si>
  <si>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</si>
  <si>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</si>
  <si>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</si>
  <si>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</si>
  <si>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</si>
  <si>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</si>
  <si>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</si>
  <si>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</si>
  <si>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</si>
  <si>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</si>
  <si>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</si>
  <si>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</si>
  <si>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</si>
  <si>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</si>
  <si>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</si>
  <si>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</si>
  <si>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</si>
  <si>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</si>
  <si>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</si>
  <si>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</si>
  <si>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</si>
  <si>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</si>
  <si>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</si>
  <si>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</si>
  <si>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</si>
  <si>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</si>
  <si>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</si>
  <si>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</si>
  <si>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</si>
  <si>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</si>
  <si>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</si>
  <si>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</si>
  <si>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</si>
  <si>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</si>
  <si>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</si>
  <si>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</si>
  <si>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</si>
  <si>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</si>
  <si>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</si>
  <si>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</si>
  <si>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</si>
  <si>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</si>
  <si>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</si>
  <si>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</si>
  <si>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</si>
  <si>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</si>
  <si>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</si>
  <si>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</si>
  <si>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</si>
  <si>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</si>
  <si>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</si>
  <si>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</si>
  <si>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</si>
  <si>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</si>
  <si>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</si>
  <si>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</si>
  <si>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</si>
  <si>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</si>
  <si>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</si>
  <si>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</si>
  <si>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</si>
  <si>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</si>
  <si>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</si>
  <si>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</si>
  <si>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</si>
  <si>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</si>
  <si>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</si>
  <si>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</si>
  <si>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</si>
  <si>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</si>
  <si>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</si>
  <si>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</si>
  <si>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</si>
  <si>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</si>
  <si>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</si>
  <si>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</si>
  <si>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</si>
  <si>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</si>
  <si>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</si>
  <si>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</si>
  <si>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</si>
  <si>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</si>
  <si>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</si>
  <si>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</si>
  <si>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</si>
  <si>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</si>
  <si>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</si>
  <si>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</si>
  <si>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</si>
  <si>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</si>
  <si>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</si>
  <si>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</si>
  <si>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</si>
  <si>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</si>
  <si>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</si>
  <si>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</si>
  <si>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</si>
  <si>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</si>
  <si>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</si>
  <si>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</si>
  <si>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</si>
  <si>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</si>
  <si>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</si>
  <si>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</si>
  <si>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</si>
  <si>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</si>
  <si>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</si>
  <si>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</si>
  <si>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</si>
  <si>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</si>
  <si>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</si>
  <si>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</si>
  <si>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</si>
  <si>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</si>
  <si>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</si>
  <si>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</si>
  <si>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</si>
  <si>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</si>
  <si>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</si>
  <si>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</si>
  <si>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</si>
  <si>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</si>
  <si>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</si>
  <si>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</si>
  <si>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</si>
  <si>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</si>
  <si>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</si>
  <si>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</si>
  <si>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</si>
  <si>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</si>
  <si>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</si>
  <si>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</si>
  <si>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</si>
  <si>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</si>
  <si>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</si>
  <si>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</si>
  <si>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</si>
  <si>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</si>
  <si>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</si>
  <si>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</si>
  <si>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</si>
  <si>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</si>
  <si>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</si>
  <si>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</si>
  <si>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</si>
  <si>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</si>
  <si>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</si>
  <si>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</si>
  <si>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</si>
  <si>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</si>
  <si>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</si>
  <si>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</si>
  <si>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</si>
  <si>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</si>
  <si>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</si>
  <si>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</si>
  <si>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</si>
  <si>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</si>
  <si>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</si>
  <si>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</si>
  <si>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</si>
  <si>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</si>
  <si>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</si>
  <si>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</si>
  <si>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</si>
  <si>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</si>
  <si>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</si>
  <si>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</si>
  <si>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</si>
  <si>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</si>
  <si>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</si>
  <si>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</si>
  <si>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</si>
  <si>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</si>
  <si>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</si>
  <si>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</si>
  <si>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</si>
  <si>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</si>
  <si>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</si>
  <si>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</si>
  <si>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</si>
  <si>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</si>
  <si>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</si>
  <si>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</si>
  <si>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</si>
  <si>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</si>
  <si>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</si>
  <si>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</si>
  <si>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</si>
  <si>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</si>
  <si>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</si>
  <si>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</si>
  <si>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</si>
  <si>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</si>
  <si>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</si>
  <si>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</si>
  <si>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</si>
  <si>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</si>
  <si>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</si>
  <si>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</si>
  <si>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</si>
  <si>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</si>
  <si>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</si>
  <si>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</si>
  <si>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</si>
  <si>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</si>
  <si>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</si>
  <si>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</si>
  <si>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</si>
  <si>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</si>
  <si>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</si>
  <si>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</si>
  <si>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</si>
  <si>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</si>
  <si>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</si>
  <si>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</si>
  <si>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</si>
  <si>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</si>
  <si>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</si>
  <si>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</si>
  <si>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</si>
  <si>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</si>
  <si>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</si>
  <si>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</si>
  <si>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</si>
  <si>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</si>
  <si>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</si>
  <si>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</si>
  <si>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</si>
  <si>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</si>
  <si>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</si>
  <si>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</si>
  <si>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</si>
  <si>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</si>
  <si>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</si>
  <si>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</si>
  <si>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</si>
  <si>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</si>
  <si>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</si>
  <si>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</si>
  <si>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</si>
  <si>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</si>
  <si>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</si>
  <si>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</si>
  <si>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</si>
  <si>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</si>
  <si>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</si>
  <si>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</si>
  <si>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</si>
  <si>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</si>
  <si>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</si>
  <si>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</si>
  <si>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</si>
  <si>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</si>
  <si>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</si>
  <si>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</si>
  <si>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</si>
  <si>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</si>
  <si>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</si>
  <si>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</si>
  <si>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</si>
  <si>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</si>
  <si>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</si>
  <si>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</si>
  <si>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</si>
  <si>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</si>
  <si>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</si>
  <si>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</si>
  <si>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</si>
  <si>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</si>
  <si>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</si>
  <si>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</si>
  <si>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</si>
  <si>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</si>
  <si>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</si>
  <si>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</si>
  <si>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</si>
  <si>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</si>
  <si>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</si>
  <si>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</si>
  <si>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</si>
  <si>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</si>
  <si>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</si>
  <si>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</si>
  <si>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</si>
  <si>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</si>
  <si>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</si>
  <si>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</si>
  <si>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</si>
  <si>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</si>
  <si>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</si>
  <si>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</si>
  <si>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</si>
  <si>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</si>
  <si>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</si>
  <si>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</si>
  <si>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</si>
  <si>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</si>
  <si>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</si>
  <si>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</si>
  <si>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</si>
  <si>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</si>
  <si>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</si>
  <si>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</si>
  <si>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</si>
  <si>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</si>
  <si>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</si>
  <si>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</si>
  <si>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</si>
  <si>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</si>
  <si>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</si>
  <si>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</si>
  <si>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</si>
  <si>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</si>
  <si>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</si>
  <si>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</si>
  <si>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</si>
  <si>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</si>
  <si>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</si>
  <si>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</si>
  <si>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</si>
  <si>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</si>
  <si>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</si>
  <si>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</si>
  <si>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</si>
  <si>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</si>
  <si>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</si>
  <si>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</si>
  <si>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</si>
  <si>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</si>
  <si>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</si>
  <si>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</si>
  <si>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</si>
  <si>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</si>
  <si>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</si>
  <si>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</si>
  <si>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</si>
  <si>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</si>
  <si>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</si>
  <si>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</si>
  <si>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</si>
  <si>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</si>
  <si>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</si>
  <si>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</si>
  <si>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</si>
  <si>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</si>
  <si>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</si>
  <si>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</si>
  <si>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</si>
  <si>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</si>
  <si>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</si>
  <si>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</si>
  <si>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</si>
  <si>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</si>
  <si>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</si>
  <si>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</si>
  <si>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</si>
  <si>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</si>
  <si>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</si>
  <si>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</si>
  <si>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</si>
  <si>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</si>
  <si>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</si>
  <si>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</si>
  <si>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</si>
  <si>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</si>
  <si>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</si>
  <si>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</si>
  <si>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</si>
  <si>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</si>
  <si>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</si>
  <si>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</si>
  <si>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</si>
  <si>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</si>
  <si>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</si>
  <si>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</si>
  <si>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</si>
  <si>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</si>
  <si>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</si>
  <si>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</si>
  <si>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</si>
  <si>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</si>
  <si>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</si>
  <si>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</si>
  <si>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</si>
  <si>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</si>
  <si>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</si>
  <si>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</si>
  <si>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</si>
  <si>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</si>
  <si>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</si>
  <si>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</si>
  <si>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</si>
  <si>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</si>
  <si>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</si>
  <si>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</si>
  <si>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</si>
  <si>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</si>
  <si>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</si>
  <si>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</si>
  <si>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</si>
  <si>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</si>
  <si>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</si>
  <si>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</si>
  <si>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</si>
  <si>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</si>
  <si>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</si>
  <si>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</si>
  <si>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</si>
  <si>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</si>
  <si>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</si>
  <si>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</si>
  <si>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</si>
  <si>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</si>
  <si>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</si>
  <si>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</si>
  <si>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</si>
  <si>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</si>
  <si>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</si>
  <si>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</si>
  <si>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</si>
  <si>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</si>
  <si>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</si>
  <si>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</si>
  <si>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</si>
  <si>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</si>
  <si>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</si>
  <si>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</si>
  <si>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</si>
  <si>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</si>
  <si>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</si>
  <si>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</si>
  <si>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</si>
  <si>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</si>
  <si>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</si>
  <si>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</si>
  <si>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</si>
  <si>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</si>
  <si>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</si>
  <si>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</si>
  <si>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</si>
  <si>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</si>
  <si>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</si>
  <si>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</si>
  <si>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</si>
  <si>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</si>
  <si>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</si>
  <si>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</si>
  <si>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</si>
  <si>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</si>
  <si>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</si>
  <si>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</si>
  <si>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</si>
  <si>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</si>
  <si>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</si>
  <si>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</si>
  <si>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</si>
  <si>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</si>
  <si>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</si>
  <si>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</si>
  <si>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</si>
  <si>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</si>
  <si>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</si>
  <si>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</si>
  <si>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</si>
  <si>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</si>
  <si>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</si>
  <si>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</si>
  <si>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</si>
  <si>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</si>
  <si>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</si>
  <si>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</si>
  <si>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</si>
  <si>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</si>
  <si>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</si>
  <si>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</si>
  <si>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</si>
  <si>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</si>
  <si>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</si>
  <si>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</si>
  <si>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</si>
  <si>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</si>
  <si>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</si>
  <si>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</si>
  <si>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</si>
  <si>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</si>
  <si>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</si>
  <si>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</si>
  <si>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</si>
  <si>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</si>
  <si>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</si>
  <si>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</si>
  <si>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</si>
  <si>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</si>
  <si>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</si>
  <si>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</si>
  <si>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</si>
  <si>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</si>
  <si>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</si>
  <si>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</si>
  <si>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</si>
  <si>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</si>
  <si>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</si>
  <si>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</si>
  <si>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</si>
  <si>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</si>
  <si>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</si>
  <si>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</si>
  <si>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</si>
  <si>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</si>
  <si>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</si>
  <si>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</si>
  <si>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</si>
  <si>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</si>
  <si>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</si>
  <si>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</si>
  <si>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</si>
  <si>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</si>
  <si>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</si>
  <si>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</si>
  <si>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</si>
  <si>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</si>
  <si>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</si>
  <si>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</si>
  <si>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</si>
  <si>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</si>
  <si>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</si>
  <si>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</si>
  <si>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</si>
  <si>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</si>
  <si>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</si>
  <si>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</si>
  <si>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</si>
  <si>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</si>
  <si>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</si>
  <si>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</si>
  <si>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</si>
  <si>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</si>
  <si>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</si>
  <si>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</si>
  <si>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</si>
  <si>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</si>
  <si>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</si>
  <si>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</si>
  <si>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</si>
  <si>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</si>
  <si>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</si>
  <si>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</si>
  <si>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</si>
  <si>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</si>
  <si>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</si>
  <si>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</si>
  <si>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</si>
  <si>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</si>
  <si>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</si>
  <si>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</si>
  <si>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</si>
  <si>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</si>
  <si>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</si>
  <si>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</si>
  <si>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</si>
  <si>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</si>
  <si>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</si>
  <si>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</si>
  <si>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</si>
  <si>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</si>
  <si>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</si>
  <si>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</si>
  <si>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</si>
  <si>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</si>
  <si>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</si>
  <si>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</si>
  <si>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</si>
  <si>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</si>
  <si>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</si>
  <si>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</si>
  <si>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</si>
  <si>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</si>
  <si>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</si>
  <si>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</si>
  <si>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</si>
  <si>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</si>
  <si>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</si>
  <si>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</si>
  <si>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</si>
  <si>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</si>
  <si>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</si>
  <si>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</si>
  <si>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</si>
  <si>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</si>
  <si>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</si>
  <si>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</si>
  <si>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</si>
  <si>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</si>
  <si>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</si>
  <si>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</si>
  <si>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</si>
  <si>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</si>
  <si>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</si>
  <si>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</si>
  <si>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</si>
  <si>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</si>
  <si>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</si>
  <si>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</si>
  <si>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</si>
  <si>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</si>
  <si>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</si>
  <si>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</si>
  <si>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</si>
  <si>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</si>
  <si>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</si>
  <si>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</si>
  <si>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</si>
  <si>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</si>
  <si>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</si>
  <si>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</si>
  <si>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</si>
  <si>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</si>
  <si>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</si>
  <si>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</si>
  <si>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</si>
  <si>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</si>
  <si>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</si>
  <si>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</si>
  <si>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</si>
  <si>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</si>
  <si>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</si>
  <si>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</si>
  <si>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</si>
  <si>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</si>
  <si>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</si>
  <si>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</si>
  <si>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</si>
  <si>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</si>
  <si>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</si>
  <si>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</si>
  <si>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</si>
  <si>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</si>
  <si>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</si>
  <si>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</si>
  <si>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</si>
  <si>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</si>
  <si>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</si>
  <si>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</si>
  <si>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</si>
  <si>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</si>
  <si>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</si>
  <si>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</si>
  <si>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</si>
  <si>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</si>
  <si>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</si>
  <si>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</si>
  <si>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</si>
  <si>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</si>
  <si>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</si>
  <si>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</si>
  <si>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</si>
  <si>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</si>
  <si>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</si>
  <si>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</si>
  <si>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</si>
  <si>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</si>
  <si>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</si>
  <si>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</si>
  <si>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</si>
  <si>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</si>
  <si>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</si>
  <si>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</si>
  <si>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</si>
  <si>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</si>
  <si>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</si>
  <si>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</si>
  <si>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</si>
  <si>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</si>
  <si>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</si>
  <si>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</si>
  <si>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</si>
  <si>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</si>
  <si>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</si>
  <si>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</si>
  <si>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</si>
  <si>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</si>
  <si>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</si>
  <si>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</si>
  <si>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</si>
  <si>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</si>
  <si>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</si>
  <si>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</si>
  <si>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</si>
  <si>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</si>
  <si>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</si>
  <si>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</si>
  <si>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</si>
  <si>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</si>
  <si>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</si>
  <si>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</si>
  <si>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</si>
  <si>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</si>
  <si>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</si>
  <si>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</si>
  <si>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</si>
  <si>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</si>
  <si>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</si>
  <si>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</si>
  <si>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</si>
  <si>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</si>
  <si>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</si>
  <si>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</si>
  <si>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</si>
  <si>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</si>
  <si>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</si>
  <si>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</si>
  <si>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</si>
  <si>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</si>
  <si>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</si>
  <si>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</si>
  <si>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</si>
  <si>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</si>
  <si>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</si>
  <si>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</si>
  <si>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</si>
  <si>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</si>
  <si>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</si>
  <si>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</si>
  <si>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</si>
  <si>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</si>
  <si>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</si>
  <si>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</si>
  <si>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</si>
  <si>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</si>
  <si>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</si>
  <si>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</si>
  <si>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</si>
  <si>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</si>
  <si>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</si>
  <si>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</si>
  <si>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</si>
  <si>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</si>
  <si>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</si>
  <si>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</si>
  <si>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</si>
  <si>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</si>
  <si>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</si>
  <si>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</si>
  <si>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</si>
  <si>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</si>
  <si>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</si>
  <si>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</si>
  <si>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</si>
  <si>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</si>
  <si>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</si>
  <si>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</si>
  <si>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</si>
  <si>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</si>
  <si>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</si>
  <si>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</si>
  <si>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</si>
  <si>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</si>
  <si>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</si>
  <si>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</si>
  <si>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</si>
  <si>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</si>
  <si>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</si>
  <si>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</si>
  <si>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</si>
  <si>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</si>
  <si>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</si>
  <si>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</si>
  <si>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</si>
  <si>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</si>
  <si>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</si>
  <si>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</si>
  <si>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</si>
  <si>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</si>
  <si>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</si>
  <si>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</si>
  <si>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</si>
  <si>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</si>
  <si>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</si>
  <si>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</si>
  <si>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</si>
  <si>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</si>
  <si>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</si>
  <si>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</si>
  <si>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</si>
  <si>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</si>
  <si>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</si>
  <si>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</si>
  <si>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</si>
  <si>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</si>
  <si>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</si>
  <si>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</si>
  <si>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</si>
  <si>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</si>
  <si>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</si>
  <si>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</si>
  <si>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</si>
  <si>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</si>
  <si>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</si>
  <si>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</si>
  <si>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</si>
  <si>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</si>
  <si>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</si>
  <si>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</si>
  <si>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</si>
  <si>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</si>
  <si>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</si>
  <si>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</si>
  <si>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</si>
  <si>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</si>
  <si>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</si>
  <si>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</si>
  <si>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</si>
  <si>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</si>
  <si>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</si>
  <si>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</si>
  <si>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</si>
  <si>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</si>
  <si>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</si>
  <si>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</si>
  <si>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</si>
  <si>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</si>
  <si>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</si>
  <si>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</si>
  <si>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</si>
  <si>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</si>
  <si>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</si>
  <si>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</si>
  <si>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</si>
  <si>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</si>
  <si>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</si>
  <si>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</si>
  <si>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</si>
  <si>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</si>
  <si>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</si>
  <si>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</si>
  <si>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</si>
  <si>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</si>
  <si>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</si>
  <si>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</si>
  <si>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</si>
  <si>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</si>
  <si>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</si>
  <si>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</si>
  <si>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</si>
  <si>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</si>
  <si>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</si>
  <si>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</si>
  <si>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</si>
  <si>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</si>
  <si>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</si>
  <si>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</si>
  <si>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</si>
  <si>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</si>
  <si>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</si>
  <si>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</si>
  <si>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</si>
  <si>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</si>
  <si>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</si>
  <si>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</si>
  <si>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</si>
  <si>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</si>
  <si>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</si>
  <si>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</si>
  <si>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</si>
  <si>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</si>
  <si>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</si>
  <si>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</si>
  <si>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</si>
  <si>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</si>
  <si>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</si>
  <si>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</si>
  <si>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</si>
  <si>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</si>
  <si>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</si>
  <si>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</si>
  <si>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</si>
  <si>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</si>
  <si>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</si>
  <si>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</si>
  <si>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</si>
  <si>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</si>
  <si>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</si>
  <si>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</si>
  <si>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</si>
  <si>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</si>
  <si>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</si>
  <si>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</si>
  <si>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</si>
  <si>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</si>
  <si>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</si>
  <si>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</si>
  <si>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</si>
  <si>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</si>
  <si>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</si>
  <si>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</si>
  <si>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</si>
  <si>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</si>
  <si>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</si>
  <si>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</si>
  <si>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</si>
  <si>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</si>
  <si>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</si>
  <si>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</si>
  <si>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</si>
  <si>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</si>
  <si>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</si>
  <si>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</si>
  <si>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</si>
  <si>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</si>
  <si>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</si>
  <si>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</si>
  <si>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</si>
  <si>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</si>
  <si>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</si>
  <si>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</si>
  <si>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</si>
  <si>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</si>
  <si>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</si>
  <si>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</si>
  <si>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</si>
  <si>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</si>
  <si>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</si>
  <si>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</si>
  <si>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</si>
  <si>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</si>
  <si>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</si>
  <si>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</si>
  <si>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</si>
  <si>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</si>
  <si>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</si>
  <si>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</si>
  <si>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</si>
  <si>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</si>
  <si>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</si>
  <si>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</si>
  <si>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</si>
  <si>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</si>
  <si>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</si>
  <si>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</si>
  <si>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</si>
  <si>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</si>
  <si>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</si>
  <si>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</si>
  <si>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</si>
  <si>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</si>
  <si>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</si>
  <si>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</si>
  <si>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</si>
  <si>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</si>
  <si>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</si>
  <si>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</si>
  <si>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</si>
  <si>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</si>
  <si>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</si>
  <si>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</si>
  <si>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</si>
  <si>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</si>
  <si>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</si>
  <si>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</si>
  <si>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</si>
  <si>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</si>
  <si>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</si>
  <si>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</si>
  <si>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</si>
  <si>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</si>
  <si>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</si>
  <si>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</si>
  <si>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</si>
  <si>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</si>
  <si>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</si>
  <si>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</si>
  <si>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</si>
  <si>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</si>
  <si>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</si>
  <si>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</si>
  <si>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</si>
  <si>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</si>
  <si>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</si>
  <si>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</si>
  <si>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</si>
  <si>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</si>
  <si>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</si>
  <si>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</si>
  <si>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</si>
  <si>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</si>
  <si>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</si>
  <si>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</si>
  <si>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</si>
  <si>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</si>
  <si>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</si>
  <si>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</si>
  <si>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</si>
  <si>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</si>
  <si>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</si>
  <si>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</si>
  <si>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</si>
  <si>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</si>
  <si>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</si>
  <si>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</si>
  <si>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</si>
  <si>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</si>
  <si>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</si>
  <si>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</si>
  <si>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</si>
  <si>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</si>
  <si>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</si>
  <si>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</si>
  <si>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</si>
  <si>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</si>
  <si>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</si>
  <si>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</si>
  <si>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</si>
  <si>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</si>
  <si>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</si>
  <si>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</si>
  <si>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</si>
  <si>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</si>
  <si>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</si>
  <si>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</si>
  <si>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</si>
  <si>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</si>
  <si>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</si>
  <si>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</si>
  <si>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</si>
  <si>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</si>
  <si>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</si>
  <si>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</si>
  <si>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</si>
  <si>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</si>
  <si>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</si>
  <si>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</si>
  <si>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</si>
  <si>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</si>
  <si>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</si>
  <si>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</si>
  <si>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</si>
  <si>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</si>
  <si>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</si>
  <si>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</si>
  <si>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</si>
  <si>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</si>
  <si>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</si>
  <si>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</si>
  <si>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</si>
  <si>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</si>
  <si>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</si>
  <si>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</si>
  <si>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</si>
  <si>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</si>
  <si>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</si>
  <si>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</si>
  <si>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</si>
  <si>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</si>
  <si>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</si>
  <si>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</si>
  <si>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</si>
  <si>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</si>
  <si>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</si>
  <si>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</si>
  <si>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</si>
  <si>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</si>
  <si>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</si>
  <si>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</si>
  <si>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</si>
  <si>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</si>
  <si>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</si>
  <si>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</si>
  <si>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</si>
  <si>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</si>
  <si>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</si>
  <si>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</si>
  <si>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</si>
  <si>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</si>
  <si>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</si>
  <si>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</si>
  <si>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</si>
  <si>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</si>
  <si>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</si>
  <si>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</si>
  <si>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</si>
  <si>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</si>
  <si>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</si>
  <si>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</si>
  <si>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</si>
  <si>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</si>
  <si>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</si>
  <si>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</si>
  <si>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</si>
  <si>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</si>
  <si>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</si>
  <si>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</si>
  <si>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</si>
  <si>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</si>
  <si>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</si>
  <si>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</si>
  <si>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</si>
  <si>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</si>
  <si>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</si>
  <si>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</si>
  <si>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</si>
  <si>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</si>
  <si>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</si>
  <si>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</si>
  <si>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</si>
  <si>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</si>
  <si>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</si>
  <si>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</si>
  <si>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</si>
  <si>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</si>
  <si>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</si>
  <si>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</si>
  <si>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</si>
  <si>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</si>
  <si>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</si>
  <si>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</si>
  <si>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</si>
  <si>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</si>
  <si>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</si>
  <si>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</si>
  <si>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</si>
  <si>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</si>
  <si>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</si>
  <si>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</si>
  <si>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</si>
  <si>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</si>
  <si>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</si>
  <si>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</si>
  <si>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</si>
  <si>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</si>
  <si>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</si>
  <si>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</si>
  <si>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</si>
  <si>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</si>
  <si>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</si>
  <si>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</si>
  <si>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</si>
  <si>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</si>
  <si>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</si>
  <si>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</si>
  <si>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</si>
  <si>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</si>
  <si>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</si>
  <si>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</si>
  <si>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</si>
  <si>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</si>
  <si>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</si>
  <si>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</si>
  <si>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</si>
  <si>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</si>
  <si>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</si>
  <si>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</si>
  <si>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</si>
  <si>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</si>
  <si>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</si>
  <si>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</si>
  <si>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</si>
  <si>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</si>
  <si>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</si>
  <si>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</si>
  <si>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</si>
  <si>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</si>
  <si>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</si>
  <si>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</si>
  <si>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</si>
  <si>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</si>
  <si>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</si>
  <si>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</si>
  <si>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</si>
  <si>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</si>
  <si>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</si>
  <si>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</si>
  <si>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</si>
  <si>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</si>
  <si>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</si>
  <si>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</si>
  <si>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</si>
  <si>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</si>
  <si>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</si>
  <si>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</si>
  <si>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</si>
  <si>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</si>
  <si>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</si>
  <si>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</si>
  <si>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</si>
  <si>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</si>
  <si>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</si>
  <si>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</si>
  <si>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</si>
  <si>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</si>
  <si>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</si>
  <si>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</si>
  <si>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</si>
  <si>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</si>
  <si>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</si>
  <si>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</si>
  <si>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</si>
  <si>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</si>
  <si>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</si>
  <si>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</si>
  <si>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</si>
  <si>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</si>
  <si>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</si>
  <si>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</si>
  <si>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</si>
  <si>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</si>
  <si>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</si>
  <si>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</si>
  <si>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</si>
  <si>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</si>
  <si>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</si>
  <si>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</si>
  <si>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</si>
  <si>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</si>
  <si>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</si>
  <si>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</si>
  <si>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</si>
  <si>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</si>
  <si>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</si>
  <si>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</si>
  <si>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</si>
  <si>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</si>
  <si>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</si>
  <si>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</si>
  <si>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</si>
  <si>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</si>
  <si>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</si>
  <si>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</si>
  <si>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</si>
  <si>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</si>
  <si>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</si>
  <si>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</si>
  <si>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</si>
  <si>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</si>
  <si>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</si>
  <si>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</si>
  <si>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</si>
  <si>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</si>
  <si>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</si>
  <si>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</si>
  <si>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</si>
  <si>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</si>
  <si>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</si>
  <si>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</si>
  <si>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</si>
  <si>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</si>
  <si>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</si>
  <si>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</si>
  <si>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</si>
  <si>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</si>
  <si>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</si>
  <si>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</si>
  <si>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</si>
  <si>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</si>
  <si>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</si>
  <si>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</si>
  <si>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</si>
  <si>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</si>
  <si>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</si>
  <si>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</si>
  <si>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</si>
  <si>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</si>
  <si>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</si>
  <si>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</si>
  <si>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</si>
  <si>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</si>
  <si>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</si>
  <si>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</si>
  <si>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</si>
  <si>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</si>
  <si>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</si>
  <si>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</si>
  <si>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</si>
  <si>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</si>
  <si>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</si>
  <si>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</si>
  <si>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</si>
  <si>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</si>
  <si>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</si>
  <si>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</si>
  <si>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</si>
  <si>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</si>
  <si>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</si>
  <si>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</si>
  <si>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</si>
  <si>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</si>
  <si>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</si>
  <si>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</si>
  <si>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</si>
  <si>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</si>
  <si>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</si>
  <si>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</si>
  <si>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</si>
  <si>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</si>
  <si>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</si>
  <si>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</si>
  <si>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</si>
  <si>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</si>
  <si>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</si>
  <si>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</si>
  <si>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</si>
  <si>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</si>
  <si>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</si>
  <si>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</si>
  <si>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</si>
  <si>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</si>
  <si>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</si>
  <si>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</si>
  <si>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</si>
  <si>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</si>
  <si>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</si>
  <si>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</si>
  <si>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</si>
  <si>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</si>
  <si>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</si>
  <si>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</si>
  <si>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</si>
  <si>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</si>
  <si>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</si>
  <si>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</si>
  <si>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</si>
  <si>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</si>
  <si>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</si>
  <si>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</si>
  <si>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</si>
  <si>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</si>
  <si>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</si>
  <si>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</si>
  <si>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</si>
  <si>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</si>
  <si>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</si>
  <si>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</si>
  <si>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</si>
  <si>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</si>
  <si>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</si>
  <si>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</si>
  <si>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</si>
  <si>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</si>
  <si>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</si>
  <si>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</si>
  <si>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</si>
  <si>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</si>
  <si>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</si>
  <si>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</si>
  <si>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</si>
  <si>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</si>
  <si>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</si>
  <si>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</si>
  <si>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</si>
  <si>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</si>
  <si>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</si>
  <si>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</si>
  <si>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</si>
  <si>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</si>
  <si>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</si>
  <si>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</si>
  <si>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</si>
  <si>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</si>
  <si>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</si>
  <si>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</si>
  <si>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</si>
  <si>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</si>
  <si>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</si>
  <si>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</si>
  <si>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</si>
  <si>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</si>
  <si>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</si>
  <si>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</si>
  <si>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</si>
  <si>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</si>
  <si>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</si>
  <si>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</si>
  <si>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</si>
  <si>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</si>
  <si>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</si>
  <si>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</si>
  <si>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</si>
  <si>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</si>
  <si>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</si>
  <si>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</si>
  <si>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</si>
  <si>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</si>
  <si>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</si>
  <si>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</si>
  <si>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</si>
  <si>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</si>
  <si>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</si>
  <si>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</si>
  <si>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</si>
  <si>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</si>
  <si>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</si>
  <si>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</si>
  <si>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</si>
  <si>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</si>
  <si>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</si>
  <si>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</si>
  <si>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</si>
  <si>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</si>
  <si>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</si>
  <si>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</si>
  <si>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</si>
  <si>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</si>
  <si>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</si>
  <si>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</si>
  <si>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</si>
  <si>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</si>
  <si>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</si>
  <si>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</si>
  <si>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</si>
  <si>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</si>
  <si>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</si>
  <si>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</si>
  <si>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</si>
  <si>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</si>
  <si>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</si>
  <si>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</si>
  <si>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</si>
  <si>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</si>
  <si>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</si>
  <si>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</si>
  <si>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</si>
  <si>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</si>
  <si>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</si>
  <si>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</si>
  <si>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</si>
  <si>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</si>
  <si>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</si>
  <si>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</si>
  <si>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</si>
  <si>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</si>
  <si>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</si>
  <si>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</si>
  <si>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</si>
  <si>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</si>
  <si>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</si>
  <si>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</si>
  <si>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</si>
  <si>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</si>
  <si>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</si>
  <si>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</si>
  <si>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</si>
  <si>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</si>
  <si>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</si>
  <si>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</si>
  <si>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</si>
  <si>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</si>
  <si>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</si>
  <si>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</si>
  <si>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</si>
  <si>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</si>
  <si>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</si>
  <si>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</si>
  <si>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</si>
  <si>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</si>
  <si>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</si>
  <si>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</si>
  <si>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</si>
  <si>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</si>
  <si>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</si>
  <si>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</si>
  <si>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</si>
  <si>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</si>
  <si>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</si>
  <si>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</si>
  <si>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</si>
  <si>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</si>
  <si>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</si>
  <si>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</si>
  <si>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</si>
  <si>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</si>
  <si>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</si>
  <si>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</si>
  <si>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</si>
  <si>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</si>
  <si>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</si>
  <si>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</si>
  <si>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</si>
  <si>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</si>
  <si>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</si>
  <si>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</si>
  <si>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</si>
  <si>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</si>
  <si>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</si>
  <si>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</si>
  <si>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</si>
  <si>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</si>
  <si>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</si>
  <si>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</si>
  <si>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</si>
  <si>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</si>
  <si>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</si>
  <si>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</si>
  <si>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</si>
  <si>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</si>
  <si>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</si>
  <si>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</si>
  <si>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</si>
  <si>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</si>
  <si>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</si>
  <si>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</si>
  <si>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</si>
  <si>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</si>
  <si>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</si>
  <si>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</si>
  <si>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</si>
  <si>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</si>
  <si>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</si>
  <si>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</si>
  <si>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</si>
  <si>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</si>
  <si>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</si>
  <si>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</si>
  <si>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</si>
  <si>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</si>
  <si>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</si>
  <si>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</si>
  <si>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</si>
  <si>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</si>
  <si>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</si>
  <si>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</si>
  <si>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</si>
  <si>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</si>
  <si>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</si>
  <si>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</si>
  <si>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</si>
  <si>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</si>
  <si>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</si>
  <si>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</si>
  <si>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</si>
  <si>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</si>
  <si>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</si>
  <si>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</si>
  <si>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</si>
  <si>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</si>
  <si>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</si>
  <si>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</si>
  <si>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</si>
  <si>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</si>
  <si>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</si>
  <si>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</si>
  <si>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</si>
  <si>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</si>
  <si>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</si>
  <si>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</si>
  <si>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</si>
  <si>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</si>
  <si>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</si>
  <si>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</si>
  <si>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</si>
  <si>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</si>
  <si>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</si>
  <si>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</si>
  <si>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</si>
  <si>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</si>
  <si>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</si>
  <si>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</si>
  <si>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</si>
  <si>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</si>
  <si>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</si>
  <si>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</si>
  <si>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</si>
  <si>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</si>
  <si>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</si>
  <si>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</si>
  <si>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</si>
  <si>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</si>
  <si>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</si>
  <si>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</si>
  <si>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</si>
  <si>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</si>
  <si>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</si>
  <si>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</si>
  <si>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</si>
  <si>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</si>
  <si>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</si>
  <si>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</si>
  <si>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</si>
  <si>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</si>
  <si>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</si>
  <si>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</si>
  <si>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</si>
  <si>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</si>
  <si>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</si>
  <si>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</si>
  <si>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</si>
  <si>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</si>
  <si>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</si>
  <si>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</si>
  <si>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</si>
  <si>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</si>
  <si>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</si>
  <si>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</si>
  <si>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</si>
  <si>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</si>
  <si>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</si>
  <si>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</si>
  <si>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</si>
  <si>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</si>
  <si>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</si>
  <si>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</si>
  <si>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</si>
  <si>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</si>
  <si>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</si>
  <si>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</si>
  <si>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</si>
  <si>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</si>
  <si>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</si>
  <si>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</si>
  <si>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</si>
  <si>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</si>
  <si>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</si>
  <si>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</si>
  <si>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</si>
  <si>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</si>
  <si>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</si>
  <si>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</si>
  <si>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</si>
  <si>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</si>
  <si>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</si>
  <si>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</si>
  <si>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</si>
  <si>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</si>
  <si>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</si>
  <si>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</si>
  <si>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</si>
  <si>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</si>
  <si>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</si>
  <si>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</si>
  <si>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</si>
  <si>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</si>
  <si>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</si>
  <si>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</si>
  <si>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</si>
  <si>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</si>
  <si>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</si>
  <si>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</si>
  <si>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</si>
  <si>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</si>
  <si>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</si>
  <si>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</si>
  <si>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</si>
  <si>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</si>
  <si>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</si>
  <si>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</si>
  <si>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</si>
  <si>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</si>
  <si>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</si>
  <si>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</si>
  <si>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</si>
  <si>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</si>
  <si>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</si>
  <si>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</si>
  <si>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</si>
  <si>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</si>
  <si>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</si>
  <si>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</si>
  <si>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</si>
  <si>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</si>
  <si>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</si>
  <si>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</si>
  <si>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</si>
  <si>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</si>
  <si>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</si>
  <si>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</si>
  <si>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</si>
  <si>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</si>
  <si>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</si>
  <si>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</si>
  <si>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</si>
  <si>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</si>
  <si>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</si>
  <si>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</si>
  <si>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</si>
  <si>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</si>
  <si>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</si>
  <si>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</si>
  <si>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</si>
  <si>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</si>
  <si>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</si>
  <si>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</si>
  <si>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</si>
  <si>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</si>
  <si>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</si>
  <si>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</si>
  <si>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</si>
  <si>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</si>
  <si>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</si>
  <si>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</si>
  <si>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</si>
  <si>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</si>
  <si>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</si>
  <si>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</si>
  <si>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</si>
  <si>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</si>
  <si>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</si>
  <si>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</si>
  <si>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</si>
  <si>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</si>
  <si>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</si>
  <si>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</si>
  <si>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</si>
  <si>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</si>
  <si>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</si>
  <si>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</si>
  <si>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</si>
  <si>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</si>
  <si>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</si>
  <si>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</si>
  <si>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</si>
  <si>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</si>
  <si>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</si>
  <si>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</si>
  <si>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</si>
  <si>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</si>
  <si>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</si>
  <si>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</si>
  <si>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</si>
  <si>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</si>
  <si>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</si>
  <si>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</si>
  <si>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</si>
  <si>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</si>
  <si>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</si>
  <si>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</si>
  <si>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</si>
  <si>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</si>
  <si>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</si>
  <si>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</si>
  <si>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</si>
  <si>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</si>
  <si>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</si>
  <si>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</si>
  <si>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</si>
  <si>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</si>
  <si>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</si>
  <si>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</si>
  <si>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</si>
  <si>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</si>
  <si>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</si>
  <si>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</si>
  <si>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</si>
  <si>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</si>
  <si>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</si>
  <si>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</si>
  <si>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</si>
  <si>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</si>
  <si>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</si>
  <si>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</si>
  <si>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</si>
  <si>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</si>
  <si>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</si>
  <si>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</si>
  <si>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</si>
  <si>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</si>
  <si>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</si>
  <si>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</si>
  <si>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</si>
  <si>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</si>
  <si>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</si>
  <si>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</si>
  <si>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</si>
  <si>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</si>
  <si>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</si>
  <si>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</si>
  <si>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</si>
  <si>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</si>
  <si>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</si>
  <si>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</si>
  <si>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</si>
  <si>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</si>
  <si>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</si>
  <si>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</si>
  <si>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</si>
  <si>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</si>
  <si>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</si>
  <si>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</si>
  <si>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</si>
  <si>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</si>
  <si>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</si>
  <si>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</si>
  <si>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</si>
  <si>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</si>
  <si>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</si>
  <si>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</si>
  <si>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</si>
  <si>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</si>
  <si>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</si>
  <si>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</si>
  <si>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</si>
  <si>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</si>
  <si>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</si>
  <si>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</si>
  <si>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</si>
  <si>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</si>
  <si>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</si>
  <si>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</si>
  <si>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</si>
  <si>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</si>
  <si>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</si>
  <si>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</si>
  <si>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</si>
  <si>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</si>
  <si>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</si>
  <si>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</si>
  <si>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</si>
  <si>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</si>
  <si>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</si>
  <si>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</si>
  <si>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</si>
  <si>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</si>
  <si>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</si>
  <si>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</si>
  <si>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</si>
  <si>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</si>
  <si>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</si>
  <si>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</si>
  <si>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</si>
  <si>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</si>
  <si>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</si>
  <si>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</si>
  <si>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</si>
  <si>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</si>
  <si>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</si>
  <si>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</si>
  <si>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</si>
  <si>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</si>
  <si>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</si>
  <si>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</si>
  <si>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</si>
  <si>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</si>
  <si>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</si>
  <si>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</si>
  <si>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</si>
  <si>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</si>
  <si>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</si>
  <si>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</si>
  <si>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</si>
  <si>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</si>
  <si>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</si>
  <si>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</si>
  <si>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</si>
  <si>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</si>
  <si>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</si>
  <si>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</si>
  <si>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</si>
  <si>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</si>
  <si>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</si>
  <si>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</si>
  <si>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</si>
  <si>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</si>
  <si>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</si>
  <si>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</si>
  <si>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</si>
  <si>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</si>
  <si>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</si>
  <si>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</si>
  <si>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</si>
  <si>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</si>
  <si>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</si>
  <si>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</si>
  <si>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</si>
  <si>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</si>
  <si>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</si>
  <si>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</si>
  <si>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</si>
  <si>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</si>
  <si>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</si>
  <si>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</si>
  <si>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</si>
  <si>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</si>
  <si>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</si>
  <si>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</si>
  <si>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</si>
  <si>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</si>
  <si>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</si>
  <si>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</si>
  <si>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</si>
  <si>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</si>
  <si>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</si>
  <si>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</si>
  <si>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</si>
  <si>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</si>
  <si>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</si>
  <si>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</si>
  <si>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</si>
  <si>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</si>
  <si>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</si>
  <si>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</si>
  <si>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</si>
  <si>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</si>
  <si>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</si>
  <si>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</si>
  <si>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</si>
  <si>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</si>
  <si>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</si>
  <si>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</si>
  <si>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</si>
  <si>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</si>
  <si>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</si>
  <si>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</si>
  <si>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</si>
  <si>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</si>
  <si>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</si>
  <si>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</si>
  <si>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</si>
  <si>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</si>
  <si>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</si>
  <si>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</si>
  <si>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</si>
  <si>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</si>
  <si>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</si>
  <si>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</si>
  <si>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</si>
  <si>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</si>
  <si>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</si>
  <si>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</si>
  <si>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</si>
  <si>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</si>
  <si>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</si>
  <si>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</si>
  <si>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</si>
  <si>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</si>
  <si>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</si>
  <si>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</si>
  <si>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</si>
  <si>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</si>
  <si>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</si>
  <si>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</si>
  <si>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</si>
  <si>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</si>
  <si>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</si>
  <si>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</si>
  <si>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</si>
  <si>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</si>
  <si>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</si>
  <si>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</si>
  <si>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</si>
  <si>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</si>
  <si>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</si>
  <si>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</si>
  <si>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</si>
  <si>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</si>
  <si>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</si>
  <si>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</si>
  <si>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</si>
  <si>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</si>
  <si>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</si>
  <si>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</si>
  <si>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</si>
  <si>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</si>
  <si>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</si>
  <si>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</si>
  <si>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</si>
  <si>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</si>
  <si>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</si>
  <si>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</si>
  <si>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</si>
  <si>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</si>
  <si>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</si>
  <si>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</si>
  <si>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</si>
  <si>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</si>
  <si>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</si>
  <si>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</si>
  <si>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</si>
  <si>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</si>
  <si>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</si>
  <si>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</si>
  <si>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</si>
  <si>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</si>
  <si>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</si>
  <si>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</si>
  <si>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</si>
  <si>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</si>
  <si>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</si>
  <si>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</si>
  <si>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</si>
  <si>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</si>
  <si>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</si>
  <si>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</si>
  <si>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</si>
  <si>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</si>
  <si>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</si>
  <si>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</si>
  <si>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</si>
  <si>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</si>
  <si>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</si>
  <si>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</si>
  <si>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</si>
  <si>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</si>
  <si>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</si>
  <si>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</si>
  <si>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</si>
  <si>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</si>
  <si>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</si>
  <si>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</si>
  <si>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</si>
  <si>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</si>
  <si>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</si>
  <si>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</si>
  <si>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</si>
  <si>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</si>
  <si>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</si>
  <si>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</si>
  <si>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</si>
  <si>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</si>
  <si>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</si>
  <si>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</si>
  <si>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</si>
  <si>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</si>
  <si>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</si>
  <si>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</si>
  <si>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</si>
  <si>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</si>
  <si>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</si>
  <si>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</si>
  <si>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</si>
  <si>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</si>
  <si>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</si>
  <si>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</si>
  <si>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</si>
  <si>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</si>
  <si>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</si>
  <si>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</si>
  <si>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</si>
  <si>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</si>
  <si>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</si>
  <si>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</si>
  <si>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</si>
  <si>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</si>
  <si>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</si>
  <si>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</si>
  <si>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</si>
  <si>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</si>
  <si>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</si>
  <si>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</si>
  <si>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</si>
  <si>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</si>
  <si>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</si>
  <si>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</si>
  <si>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</si>
  <si>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</si>
  <si>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</si>
  <si>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</si>
  <si>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</si>
  <si>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</si>
  <si>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</si>
  <si>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</si>
  <si>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</si>
  <si>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</si>
  <si>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</si>
  <si>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</si>
  <si>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</si>
  <si>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</si>
  <si>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</si>
  <si>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</si>
  <si>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</si>
  <si>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</si>
  <si>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</si>
  <si>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</si>
  <si>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</si>
  <si>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</si>
  <si>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</si>
  <si>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</si>
  <si>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</si>
  <si>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</si>
  <si>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</si>
  <si>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</si>
  <si>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</si>
  <si>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</si>
  <si>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</si>
  <si>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</si>
  <si>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</si>
  <si>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</si>
  <si>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</si>
  <si>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</si>
  <si>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</si>
  <si>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</si>
  <si>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</si>
  <si>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</si>
  <si>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</si>
  <si>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</si>
  <si>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</si>
  <si>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</si>
  <si>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</si>
  <si>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</si>
  <si>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</si>
  <si>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</si>
  <si>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</si>
  <si>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</si>
  <si>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</si>
  <si>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</si>
  <si>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</si>
  <si>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</si>
  <si>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</si>
  <si>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</si>
  <si>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</si>
  <si>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</si>
  <si>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</si>
  <si>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</si>
  <si>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</si>
  <si>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</si>
  <si>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</si>
  <si>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</si>
  <si>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</si>
  <si>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</si>
  <si>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</si>
  <si>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</si>
  <si>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</si>
  <si>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</si>
  <si>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</si>
  <si>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</si>
  <si>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</si>
  <si>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</si>
  <si>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</si>
  <si>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</si>
  <si>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</si>
  <si>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</si>
  <si>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</si>
  <si>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</si>
  <si>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</si>
  <si>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</si>
  <si>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</si>
  <si>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</si>
  <si>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</si>
  <si>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</si>
  <si>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</si>
  <si>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</si>
  <si>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</si>
  <si>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</si>
  <si>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</si>
  <si>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</si>
  <si>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</si>
  <si>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</si>
  <si>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</si>
  <si>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</si>
  <si>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</si>
  <si>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</si>
  <si>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</si>
  <si>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</si>
  <si>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</si>
  <si>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</si>
  <si>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</si>
  <si>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</si>
  <si>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</si>
  <si>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</si>
  <si>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</si>
  <si>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</si>
  <si>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</si>
  <si>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</si>
  <si>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</si>
  <si>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</si>
  <si>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</si>
  <si>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</si>
  <si>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</si>
  <si>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</si>
  <si>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</si>
  <si>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</si>
  <si>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</si>
  <si>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</si>
  <si>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</si>
  <si>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</si>
  <si>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</si>
  <si>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</si>
  <si>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</si>
  <si>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</si>
  <si>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</si>
  <si>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</si>
  <si>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</si>
  <si>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</si>
  <si>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</si>
  <si>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</si>
  <si>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</si>
  <si>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</si>
  <si>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</si>
  <si>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</si>
  <si>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</si>
  <si>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</si>
  <si>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</si>
  <si>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</si>
  <si>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</si>
  <si>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</si>
  <si>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</si>
  <si>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</si>
  <si>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</si>
  <si>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</si>
  <si>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</si>
  <si>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</si>
  <si>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</si>
  <si>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</si>
  <si>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</si>
  <si>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</si>
  <si>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</si>
  <si>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</si>
  <si>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</si>
  <si>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</si>
  <si>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</si>
  <si>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</si>
  <si>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</si>
  <si>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</si>
  <si>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</si>
  <si>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</si>
  <si>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</si>
  <si>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</si>
  <si>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</si>
  <si>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</si>
  <si>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</si>
  <si>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</si>
  <si>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</si>
  <si>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</si>
  <si>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</si>
  <si>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</si>
  <si>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</si>
  <si>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</si>
  <si>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</si>
  <si>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</si>
  <si>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</si>
  <si>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</si>
  <si>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</si>
  <si>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</si>
  <si>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</si>
  <si>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</si>
  <si>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</si>
  <si>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</si>
  <si>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</si>
  <si>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</si>
  <si>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</si>
  <si>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</si>
  <si>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</si>
  <si>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</si>
  <si>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</si>
  <si>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</si>
  <si>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</si>
  <si>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</si>
  <si>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</si>
  <si>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</si>
  <si>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</si>
  <si>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</si>
  <si>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</si>
  <si>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</si>
  <si>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</si>
  <si>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</si>
  <si>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</si>
  <si>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</si>
  <si>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</si>
  <si>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</si>
  <si>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</si>
  <si>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</si>
  <si>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</si>
  <si>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</si>
  <si>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</si>
  <si>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</si>
  <si>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</si>
  <si>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</si>
  <si>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</si>
  <si>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</si>
  <si>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</si>
  <si>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</si>
  <si>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</si>
  <si>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</si>
  <si>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</si>
  <si>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</si>
  <si>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</si>
  <si>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</si>
  <si>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</si>
  <si>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</si>
  <si>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</si>
  <si>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</si>
  <si>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</si>
  <si>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</si>
  <si>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</si>
  <si>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</si>
  <si>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</si>
  <si>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</si>
  <si>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</si>
  <si>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</si>
  <si>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</si>
  <si>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</si>
  <si>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</si>
  <si>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</si>
  <si>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</si>
  <si>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</si>
  <si>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</si>
  <si>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</si>
  <si>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</si>
  <si>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</si>
  <si>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</si>
  <si>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</si>
  <si>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</si>
  <si>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</si>
  <si>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</si>
  <si>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</si>
  <si>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</si>
  <si>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</si>
  <si>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</si>
  <si>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</si>
  <si>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</si>
  <si>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</si>
  <si>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</si>
  <si>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</si>
  <si>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</si>
  <si>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</si>
  <si>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</si>
  <si>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</si>
  <si>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</si>
  <si>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</si>
  <si>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</si>
  <si>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</si>
  <si>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</si>
  <si>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</si>
  <si>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</si>
  <si>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</si>
  <si>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</si>
  <si>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</si>
  <si>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</si>
  <si>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</si>
  <si>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</si>
  <si>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</si>
  <si>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</si>
  <si>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</si>
  <si>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</si>
  <si>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</si>
  <si>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</si>
  <si>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</si>
  <si>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</si>
  <si>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</si>
  <si>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</si>
  <si>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</si>
  <si>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</si>
  <si>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</si>
  <si>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</si>
  <si>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</si>
  <si>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</si>
  <si>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</si>
  <si>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</si>
  <si>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</si>
  <si>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</si>
  <si>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</si>
  <si>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</si>
  <si>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</si>
  <si>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</si>
  <si>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</si>
  <si>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</si>
  <si>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</si>
  <si>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</si>
  <si>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</si>
  <si>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</si>
  <si>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</si>
  <si>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</si>
  <si>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</si>
  <si>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</si>
  <si>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</si>
  <si>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</si>
  <si>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</si>
  <si>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</si>
  <si>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</si>
  <si>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</si>
  <si>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</si>
  <si>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</si>
  <si>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</si>
  <si>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</si>
  <si>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</si>
  <si>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</si>
  <si>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</si>
  <si>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</si>
  <si>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</si>
  <si>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</si>
  <si>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</si>
  <si>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</si>
  <si>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</si>
  <si>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</si>
  <si>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</si>
  <si>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</si>
  <si>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</si>
  <si>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</si>
  <si>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</si>
  <si>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</si>
  <si>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</si>
  <si>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</si>
  <si>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</si>
  <si>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</si>
  <si>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</si>
  <si>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</si>
  <si>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</si>
  <si>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</si>
  <si>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</si>
  <si>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</si>
  <si>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</si>
  <si>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</si>
  <si>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</si>
  <si>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</si>
  <si>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</si>
  <si>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</si>
  <si>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</si>
  <si>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</si>
  <si>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</si>
  <si>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</si>
  <si>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</si>
  <si>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</si>
  <si>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</si>
  <si>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</si>
  <si>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</si>
  <si>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</si>
  <si>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</si>
  <si>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</si>
  <si>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</si>
  <si>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</si>
  <si>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</si>
  <si>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</si>
  <si>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</si>
  <si>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</si>
  <si>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</si>
  <si>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</si>
  <si>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</si>
  <si>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</si>
  <si>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</si>
  <si>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</si>
  <si>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</si>
  <si>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</si>
  <si>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</si>
  <si>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</si>
  <si>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</si>
  <si>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</si>
  <si>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</si>
  <si>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</si>
  <si>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</si>
  <si>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</si>
  <si>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</si>
  <si>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</si>
  <si>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</si>
  <si>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</si>
  <si>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</si>
  <si>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</si>
  <si>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</si>
  <si>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</si>
  <si>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</si>
  <si>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</si>
  <si>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</si>
  <si>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</si>
  <si>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</si>
  <si>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</si>
  <si>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</si>
  <si>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</si>
  <si>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</si>
  <si>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</si>
  <si>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</si>
  <si>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</si>
  <si>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</si>
  <si>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</si>
  <si>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</si>
  <si>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</si>
  <si>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</si>
  <si>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</si>
  <si>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</si>
  <si>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</si>
  <si>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</si>
  <si>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</si>
  <si>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</si>
  <si>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</si>
  <si>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</si>
  <si>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</si>
  <si>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</si>
  <si>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</si>
  <si>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</si>
  <si>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</si>
  <si>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</si>
  <si>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</si>
  <si>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</si>
  <si>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</si>
  <si>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</si>
  <si>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</si>
  <si>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</si>
  <si>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</si>
  <si>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</si>
  <si>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</si>
  <si>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</si>
  <si>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</si>
  <si>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</si>
  <si>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</si>
  <si>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</si>
  <si>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</si>
  <si>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</si>
  <si>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</si>
  <si>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</si>
  <si>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</si>
  <si>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</si>
  <si>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</si>
  <si>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</si>
  <si>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</si>
  <si>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</si>
  <si>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</si>
  <si>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</si>
  <si>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</si>
  <si>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</si>
  <si>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</si>
  <si>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</si>
  <si>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</si>
  <si>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</si>
  <si>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</si>
  <si>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</si>
  <si>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</si>
  <si>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</si>
  <si>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</si>
  <si>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</si>
  <si>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</si>
  <si>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</si>
  <si>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</si>
  <si>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</si>
  <si>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</si>
  <si>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</si>
  <si>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</si>
  <si>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</si>
  <si>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</si>
  <si>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</si>
  <si>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</si>
  <si>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</si>
  <si>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</si>
  <si>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</si>
  <si>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</si>
  <si>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</si>
  <si>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</si>
  <si>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</si>
  <si>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</si>
  <si>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</si>
  <si>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</si>
  <si>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</si>
  <si>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</si>
  <si>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</si>
  <si>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</si>
  <si>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</si>
  <si>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</si>
  <si>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</si>
  <si>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</si>
  <si>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</si>
  <si>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</si>
  <si>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</si>
  <si>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</si>
  <si>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</si>
  <si>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</si>
  <si>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</si>
  <si>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</si>
  <si>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</si>
  <si>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</si>
  <si>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</si>
  <si>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</si>
  <si>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</si>
  <si>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</si>
  <si>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</si>
  <si>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</si>
  <si>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</si>
  <si>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</si>
  <si>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</si>
  <si>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</si>
  <si>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</si>
  <si>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</si>
  <si>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</si>
  <si>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</si>
  <si>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</si>
  <si>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</si>
  <si>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</si>
  <si>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</si>
  <si>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</si>
  <si>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</si>
  <si>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</si>
  <si>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</si>
  <si>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</si>
  <si>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</si>
  <si>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</si>
  <si>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</si>
  <si>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</si>
  <si>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</si>
  <si>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</si>
  <si>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</si>
  <si>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</si>
  <si>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</si>
  <si>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</si>
  <si>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</si>
  <si>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</si>
  <si>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</si>
  <si>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</si>
  <si>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</si>
  <si>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</si>
  <si>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</si>
  <si>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</si>
  <si>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</si>
  <si>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</si>
  <si>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</si>
  <si>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</si>
  <si>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</si>
  <si>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</si>
  <si>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</si>
  <si>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</si>
  <si>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</si>
  <si>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</si>
  <si>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</si>
  <si>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</si>
  <si>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</si>
  <si>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</si>
  <si>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</si>
  <si>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</si>
  <si>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</si>
  <si>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</si>
  <si>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</si>
  <si>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</si>
  <si>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</si>
  <si>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</si>
  <si>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</si>
  <si>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</si>
  <si>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</si>
  <si>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</si>
  <si>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</si>
  <si>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</si>
  <si>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</si>
  <si>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</si>
  <si>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</si>
  <si>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</si>
  <si>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</si>
  <si>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</si>
  <si>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</si>
  <si>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</si>
  <si>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</si>
  <si>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</si>
  <si>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</si>
  <si>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</si>
  <si>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</si>
  <si>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</si>
  <si>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</si>
  <si>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</si>
  <si>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</si>
  <si>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</si>
  <si>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</si>
  <si>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</si>
  <si>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</si>
  <si>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</si>
  <si>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</si>
  <si>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</si>
  <si>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</si>
  <si>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</si>
  <si>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</si>
  <si>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</si>
  <si>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</si>
  <si>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</si>
  <si>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</si>
  <si>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</si>
  <si>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</si>
  <si>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</si>
  <si>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</si>
  <si>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</si>
  <si>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</si>
  <si>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</si>
  <si>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</si>
  <si>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</si>
  <si>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</si>
  <si>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</si>
  <si>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</si>
  <si>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</si>
  <si>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</si>
  <si>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</si>
  <si>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</si>
  <si>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</si>
  <si>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</si>
  <si>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</si>
  <si>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</si>
  <si>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</si>
  <si>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</si>
  <si>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</si>
  <si>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</si>
  <si>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</si>
  <si>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</si>
  <si>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</si>
  <si>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</si>
  <si>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</si>
  <si>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</si>
  <si>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</si>
  <si>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</si>
  <si>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</si>
  <si>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</si>
  <si>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</si>
  <si>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</si>
  <si>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</si>
  <si>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</si>
  <si>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</si>
  <si>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</si>
  <si>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</si>
  <si>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</si>
  <si>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</si>
  <si>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</si>
  <si>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</si>
  <si>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</si>
  <si>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</si>
  <si>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</si>
  <si>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</si>
  <si>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</si>
  <si>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</si>
  <si>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</si>
  <si>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</si>
  <si>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</si>
  <si>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</si>
  <si>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</si>
  <si>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</si>
  <si>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</si>
  <si>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</si>
  <si>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</si>
  <si>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</si>
  <si>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</si>
  <si>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</si>
  <si>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</si>
  <si>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</si>
  <si>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</si>
  <si>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</si>
  <si>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</si>
  <si>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</si>
  <si>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</si>
  <si>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</si>
  <si>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</si>
  <si>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</si>
  <si>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</si>
  <si>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</si>
  <si>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</si>
  <si>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</si>
  <si>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</si>
  <si>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</si>
  <si>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</si>
  <si>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</si>
  <si>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</si>
  <si>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</si>
  <si>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</si>
  <si>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</si>
  <si>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</si>
  <si>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</si>
  <si>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</si>
  <si>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</si>
  <si>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</si>
  <si>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</si>
  <si>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</si>
  <si>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</si>
  <si>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</si>
  <si>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</si>
  <si>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</si>
  <si>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</si>
  <si>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</si>
  <si>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</si>
  <si>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</si>
  <si>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</si>
  <si>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</si>
  <si>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</si>
  <si>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</si>
  <si>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</si>
  <si>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</si>
  <si>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</si>
  <si>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</si>
  <si>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</si>
  <si>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</si>
  <si>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</si>
  <si>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</si>
  <si>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</si>
  <si>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</si>
  <si>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</si>
  <si>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</si>
  <si>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</si>
  <si>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</si>
  <si>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</si>
  <si>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</si>
  <si>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</si>
  <si>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</si>
  <si>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</si>
  <si>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</si>
  <si>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</si>
  <si>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</si>
  <si>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</si>
  <si>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</si>
  <si>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</si>
  <si>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</si>
  <si>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</si>
  <si>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</si>
  <si>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</si>
  <si>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</si>
  <si>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</si>
  <si>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</si>
  <si>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</si>
  <si>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</si>
  <si>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</si>
  <si>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</si>
  <si>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</si>
  <si>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</si>
  <si>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</si>
  <si>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</si>
  <si>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</si>
  <si>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</si>
  <si>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</si>
  <si>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</si>
  <si>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</si>
  <si>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</si>
  <si>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</si>
  <si>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</si>
  <si>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</si>
  <si>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</si>
  <si>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</si>
  <si>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</si>
  <si>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</si>
  <si>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</si>
  <si>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</si>
  <si>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</si>
  <si>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</si>
  <si>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</si>
  <si>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</si>
  <si>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</si>
  <si>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</si>
  <si>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</si>
  <si>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</si>
  <si>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</si>
  <si>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</si>
  <si>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</si>
  <si>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</si>
  <si>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</si>
  <si>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</si>
  <si>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</si>
  <si>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</si>
  <si>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</si>
  <si>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</si>
  <si>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</si>
  <si>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</si>
  <si>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</si>
  <si>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</si>
  <si>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</si>
  <si>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</si>
  <si>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</si>
  <si>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</si>
  <si>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</si>
  <si>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</si>
  <si>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</si>
  <si>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</si>
  <si>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</si>
  <si>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</si>
  <si>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</si>
  <si>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</si>
  <si>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</si>
  <si>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</si>
  <si>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</si>
  <si>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</si>
  <si>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</si>
  <si>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</si>
  <si>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</si>
  <si>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</si>
  <si>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</si>
  <si>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</si>
  <si>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</si>
  <si>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</si>
  <si>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</si>
  <si>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</si>
  <si>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</si>
  <si>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</si>
  <si>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</si>
  <si>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</si>
  <si>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</si>
  <si>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</si>
  <si>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</si>
  <si>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</si>
  <si>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</si>
  <si>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</si>
  <si>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</si>
  <si>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</si>
  <si>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</si>
  <si>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</si>
  <si>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</si>
  <si>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</si>
  <si>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</si>
  <si>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</si>
  <si>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</si>
  <si>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</si>
  <si>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</si>
  <si>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</si>
  <si>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</si>
  <si>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</si>
  <si>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</si>
  <si>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</si>
  <si>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</si>
  <si>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</si>
  <si>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</si>
  <si>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</si>
  <si>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</si>
  <si>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</si>
  <si>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</si>
  <si>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</si>
  <si>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</si>
  <si>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</si>
  <si>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</si>
  <si>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</si>
  <si>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</si>
  <si>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</si>
  <si>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</si>
  <si>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</si>
  <si>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</si>
  <si>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</si>
  <si>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</si>
  <si>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</si>
  <si>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</si>
  <si>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</si>
  <si>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</si>
  <si>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</si>
  <si>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</si>
  <si>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</si>
  <si>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</si>
  <si>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</si>
  <si>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</si>
  <si>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</si>
  <si>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</si>
  <si>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</si>
  <si>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</si>
  <si>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</si>
  <si>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</si>
  <si>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</si>
  <si>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</si>
  <si>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</si>
  <si>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</si>
  <si>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</si>
  <si>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</si>
  <si>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</si>
  <si>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</si>
  <si>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</si>
  <si>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</si>
  <si>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</si>
  <si>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</si>
  <si>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</si>
  <si>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</si>
  <si>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</si>
  <si>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</si>
  <si>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</si>
  <si>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</si>
  <si>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</si>
  <si>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</si>
  <si>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</si>
  <si>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</si>
  <si>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</si>
  <si>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</si>
  <si>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</si>
  <si>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</si>
  <si>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</si>
  <si>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</si>
  <si>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</si>
  <si>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</si>
  <si>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</si>
  <si>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</si>
  <si>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</si>
  <si>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</si>
  <si>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</si>
  <si>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</si>
  <si>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</si>
  <si>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</si>
  <si>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</si>
  <si>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</si>
  <si>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</si>
  <si>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</si>
  <si>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</si>
  <si>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</si>
  <si>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</si>
  <si>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</si>
  <si>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</si>
  <si>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</si>
  <si>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</si>
  <si>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</si>
  <si>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</si>
  <si>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</si>
  <si>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</si>
  <si>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</si>
  <si>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</si>
  <si>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</si>
  <si>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</si>
  <si>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</si>
  <si>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</si>
  <si>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</si>
  <si>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</si>
  <si>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</si>
  <si>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</si>
  <si>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</si>
  <si>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</si>
  <si>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</si>
  <si>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</si>
  <si>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</si>
  <si>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</si>
  <si>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</si>
  <si>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</si>
  <si>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</si>
  <si>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</si>
  <si>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</si>
  <si>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</si>
  <si>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</si>
  <si>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</si>
  <si>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</si>
  <si>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</si>
  <si>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</si>
  <si>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</si>
  <si>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</si>
  <si>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</si>
  <si>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</si>
  <si>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</si>
  <si>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</si>
  <si>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</si>
  <si>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</si>
  <si>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</si>
  <si>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</si>
  <si>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</si>
  <si>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</si>
  <si>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</si>
  <si>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</si>
  <si>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</si>
  <si>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</si>
  <si>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</si>
  <si>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</si>
  <si>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</si>
  <si>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</si>
  <si>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</si>
  <si>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</si>
  <si>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</si>
  <si>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</si>
  <si>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</si>
  <si>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</si>
  <si>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</si>
  <si>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</si>
  <si>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</si>
  <si>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</si>
  <si>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</si>
  <si>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</si>
  <si>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</si>
  <si>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</si>
  <si>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</si>
  <si>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</si>
  <si>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</si>
  <si>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</si>
  <si>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</si>
  <si>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</si>
  <si>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</si>
  <si>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</si>
  <si>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</si>
  <si>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</si>
  <si>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</si>
  <si>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</si>
  <si>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</si>
  <si>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</si>
  <si>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</si>
  <si>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</si>
  <si>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</si>
  <si>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</si>
  <si>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</si>
  <si>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</si>
  <si>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</si>
  <si>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</si>
  <si>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</si>
  <si>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</si>
  <si>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</si>
  <si>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</si>
  <si>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</si>
  <si>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</si>
  <si>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</si>
  <si>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</si>
  <si>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</si>
  <si>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</si>
  <si>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</si>
  <si>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</si>
  <si>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</si>
  <si>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</si>
  <si>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</si>
  <si>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</si>
  <si>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</si>
  <si>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</si>
  <si>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</si>
  <si>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</si>
  <si>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</si>
  <si>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</si>
  <si>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</si>
  <si>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</si>
  <si>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</si>
  <si>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</si>
  <si>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</si>
  <si>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</si>
  <si>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</si>
  <si>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</si>
  <si>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</si>
  <si>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</si>
  <si>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</si>
  <si>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</si>
  <si>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</si>
  <si>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</si>
  <si>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</si>
  <si>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</si>
  <si>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</si>
  <si>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</si>
  <si>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</si>
  <si>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</si>
  <si>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</si>
  <si>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</si>
  <si>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</si>
  <si>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</si>
  <si>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</si>
  <si>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</si>
  <si>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</si>
  <si>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</si>
  <si>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</si>
  <si>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</si>
  <si>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</si>
  <si>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</si>
  <si>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</si>
  <si>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</si>
  <si>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</si>
  <si>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</si>
  <si>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</si>
  <si>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</si>
  <si>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</si>
  <si>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</si>
  <si>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</si>
  <si>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</si>
  <si>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</si>
  <si>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</si>
  <si>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</si>
  <si>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</si>
  <si>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</si>
  <si>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</si>
  <si>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</si>
  <si>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</si>
  <si>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</si>
  <si>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</si>
  <si>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</si>
  <si>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</si>
  <si>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</si>
  <si>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</si>
  <si>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</si>
  <si>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</si>
  <si>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</si>
  <si>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</si>
  <si>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</si>
  <si>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</si>
  <si>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</si>
  <si>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</si>
  <si>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</si>
  <si>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</si>
  <si>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</si>
  <si>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</si>
  <si>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</si>
  <si>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</si>
  <si>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</si>
  <si>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</si>
  <si>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</si>
  <si>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</si>
  <si>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</si>
  <si>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</si>
  <si>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</si>
  <si>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</si>
  <si>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</si>
  <si>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</si>
  <si>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</si>
  <si>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</si>
  <si>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</si>
  <si>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</si>
  <si>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</si>
  <si>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</si>
  <si>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</si>
  <si>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</si>
  <si>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</si>
  <si>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</si>
  <si>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</si>
  <si>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</si>
  <si>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</si>
  <si>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</si>
  <si>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</si>
  <si>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</si>
  <si>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</si>
  <si>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</si>
  <si>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</si>
  <si>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</si>
  <si>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</si>
  <si>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</si>
  <si>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</si>
  <si>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</si>
  <si>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</si>
  <si>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</si>
  <si>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</si>
  <si>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</si>
  <si>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</si>
  <si>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</si>
  <si>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</si>
  <si>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</si>
  <si>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</si>
  <si>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</si>
  <si>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</si>
  <si>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</si>
  <si>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</si>
  <si>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</si>
  <si>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</si>
  <si>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</si>
  <si>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</si>
  <si>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</si>
  <si>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</si>
  <si>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</si>
  <si>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</si>
  <si>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</si>
  <si>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</si>
  <si>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</si>
  <si>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</si>
  <si>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</si>
  <si>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</si>
  <si>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</si>
  <si>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</si>
  <si>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</si>
  <si>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</si>
  <si>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</si>
  <si>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</si>
  <si>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</si>
  <si>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</si>
  <si>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</si>
  <si>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</si>
  <si>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</si>
  <si>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</si>
  <si>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</si>
  <si>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</si>
  <si>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</si>
  <si>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</si>
  <si>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</si>
  <si>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</si>
  <si>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</si>
  <si>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</si>
  <si>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</si>
  <si>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</si>
  <si>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</si>
  <si>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</si>
  <si>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</si>
  <si>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</si>
  <si>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</si>
  <si>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</si>
  <si>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</si>
  <si>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</si>
  <si>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</si>
  <si>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</si>
  <si>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</si>
  <si>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</si>
  <si>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</si>
  <si>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</si>
  <si>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</si>
  <si>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</si>
  <si>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</si>
  <si>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</si>
  <si>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</si>
  <si>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</si>
  <si>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</si>
  <si>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</si>
  <si>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</si>
  <si>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</si>
  <si>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</si>
  <si>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</si>
  <si>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</si>
  <si>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</si>
  <si>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</si>
  <si>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</si>
  <si>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</si>
  <si>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</si>
  <si>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</si>
  <si>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</si>
  <si>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</si>
  <si>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</si>
  <si>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</si>
  <si>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</si>
  <si>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</si>
  <si>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</si>
  <si>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</si>
  <si>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</si>
  <si>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</si>
  <si>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</si>
  <si>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</si>
  <si>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</si>
  <si>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</si>
  <si>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</si>
  <si>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</si>
  <si>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</si>
  <si>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</si>
  <si>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</si>
  <si>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</si>
  <si>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</si>
  <si>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</si>
  <si>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</si>
  <si>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</si>
  <si>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</si>
  <si>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</si>
  <si>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</si>
  <si>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</si>
  <si>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</si>
  <si>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</si>
  <si>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</si>
  <si>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</si>
  <si>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</si>
  <si>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</si>
  <si>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</si>
  <si>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</si>
  <si>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</si>
  <si>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</si>
  <si>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</si>
  <si>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</si>
  <si>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</si>
  <si>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</si>
  <si>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</si>
  <si>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</si>
  <si>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</si>
  <si>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</si>
  <si>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</si>
  <si>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</si>
  <si>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</si>
  <si>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</si>
  <si>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</si>
  <si>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</si>
  <si>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</si>
  <si>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</si>
  <si>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</si>
  <si>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</si>
  <si>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</si>
  <si>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</si>
  <si>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</si>
  <si>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</si>
  <si>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</si>
  <si>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</si>
  <si>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</si>
  <si>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</si>
  <si>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</si>
  <si>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</si>
  <si>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</si>
  <si>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</si>
  <si>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</si>
  <si>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</si>
  <si>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</si>
  <si>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</si>
  <si>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</si>
  <si>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</si>
  <si>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</si>
  <si>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</si>
  <si>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</si>
  <si>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</si>
  <si>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</si>
  <si>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</si>
  <si>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</si>
  <si>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</si>
  <si>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</si>
  <si>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</si>
  <si>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</si>
  <si>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</si>
  <si>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</si>
  <si>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</si>
  <si>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</si>
  <si>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</si>
  <si>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</si>
  <si>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</si>
  <si>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</si>
  <si>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</si>
  <si>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</si>
  <si>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</si>
  <si>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</si>
  <si>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</si>
  <si>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</si>
  <si>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</si>
  <si>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</si>
  <si>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</si>
  <si>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</si>
  <si>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</si>
  <si>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</si>
  <si>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</si>
  <si>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</si>
  <si>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</si>
  <si>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</si>
  <si>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</si>
  <si>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</si>
  <si>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</si>
  <si>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</si>
  <si>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</si>
  <si>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</si>
  <si>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</si>
  <si>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</si>
  <si>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</si>
  <si>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</si>
  <si>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</si>
  <si>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</si>
  <si>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</si>
  <si>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</si>
  <si>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</si>
  <si>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</si>
  <si>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</si>
  <si>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</si>
  <si>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</si>
  <si>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</si>
  <si>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</si>
  <si>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</si>
  <si>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</si>
  <si>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</si>
  <si>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</si>
  <si>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</si>
  <si>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</si>
  <si>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</si>
  <si>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</si>
  <si>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</si>
  <si>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</si>
  <si>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</si>
  <si>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</si>
  <si>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</si>
  <si>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</si>
  <si>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</si>
  <si>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</si>
  <si>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</si>
  <si>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</si>
  <si>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</si>
  <si>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</si>
  <si>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</si>
  <si>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</si>
  <si>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</si>
  <si>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</si>
  <si>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</si>
  <si>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</si>
  <si>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</si>
  <si>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</si>
  <si>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</si>
  <si>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</si>
  <si>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</si>
  <si>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</si>
  <si>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</si>
  <si>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</si>
  <si>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</si>
  <si>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</si>
  <si>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</si>
  <si>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</si>
  <si>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</si>
  <si>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</si>
  <si>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</si>
  <si>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</si>
  <si>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</si>
  <si>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</si>
  <si>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</si>
  <si>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</si>
  <si>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</si>
  <si>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</si>
  <si>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</si>
  <si>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</si>
  <si>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</si>
  <si>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</si>
  <si>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</si>
  <si>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</si>
  <si>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</si>
  <si>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</si>
  <si>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</si>
  <si>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</si>
  <si>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</si>
  <si>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</si>
  <si>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</si>
  <si>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</si>
  <si>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</si>
  <si>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</si>
  <si>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</si>
  <si>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</si>
  <si>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</si>
  <si>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</si>
  <si>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</si>
  <si>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</si>
  <si>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</si>
  <si>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</si>
  <si>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</si>
  <si>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</si>
  <si>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</si>
  <si>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</si>
  <si>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</si>
  <si>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</si>
  <si>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</si>
  <si>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</si>
  <si>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</si>
  <si>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</si>
  <si>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</si>
  <si>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</si>
  <si>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</si>
  <si>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</si>
  <si>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</si>
  <si>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</si>
  <si>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</si>
  <si>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</si>
  <si>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</si>
  <si>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</si>
  <si>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</si>
  <si>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</si>
  <si>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</si>
  <si>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</si>
  <si>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</si>
  <si>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</si>
  <si>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</si>
  <si>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</si>
  <si>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</si>
  <si>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</si>
  <si>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</si>
  <si>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</si>
  <si>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</si>
  <si>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</si>
  <si>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</si>
  <si>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</si>
  <si>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</si>
  <si>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</si>
  <si>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</si>
  <si>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</si>
  <si>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</si>
  <si>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</si>
  <si>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</si>
  <si>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</si>
  <si>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</si>
  <si>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</si>
  <si>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</si>
  <si>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</si>
  <si>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</si>
  <si>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</si>
  <si>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</si>
  <si>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</si>
  <si>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</si>
  <si>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</si>
  <si>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</si>
  <si>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</si>
  <si>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</si>
  <si>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</si>
  <si>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</si>
  <si>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</si>
  <si>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</si>
  <si>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</si>
  <si>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</si>
  <si>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</si>
  <si>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</si>
  <si>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</si>
  <si>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</si>
  <si>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</si>
  <si>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</si>
  <si>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</si>
  <si>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</si>
  <si>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</si>
  <si>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</si>
  <si>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</si>
  <si>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</si>
  <si>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</si>
  <si>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</si>
  <si>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</si>
  <si>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</si>
  <si>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</si>
  <si>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</si>
  <si>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</si>
  <si>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</si>
  <si>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</si>
  <si>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</si>
  <si>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</si>
  <si>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</si>
  <si>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</si>
  <si>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</si>
  <si>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</si>
  <si>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</si>
  <si>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</si>
  <si>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</si>
  <si>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</si>
  <si>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</si>
  <si>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</si>
  <si>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</si>
  <si>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</si>
  <si>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</si>
  <si>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</si>
  <si>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</si>
  <si>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</si>
  <si>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</si>
  <si>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</si>
  <si>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</si>
  <si>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</si>
  <si>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</si>
  <si>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</si>
  <si>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</si>
  <si>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</si>
  <si>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</si>
  <si>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</si>
  <si>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</si>
  <si>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</si>
  <si>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</si>
  <si>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</si>
  <si>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</si>
  <si>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</si>
  <si>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</si>
  <si>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</si>
  <si>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</si>
  <si>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</si>
  <si>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</si>
  <si>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</si>
  <si>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</si>
  <si>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</si>
  <si>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</si>
  <si>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</si>
  <si>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</si>
  <si>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</si>
  <si>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</si>
  <si>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</si>
  <si>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</si>
  <si>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</si>
  <si>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</si>
  <si>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</si>
  <si>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</si>
  <si>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</si>
  <si>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</si>
  <si>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</si>
  <si>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</si>
  <si>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</si>
  <si>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</si>
  <si>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</si>
  <si>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</si>
  <si>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</si>
  <si>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</si>
  <si>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</si>
  <si>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</si>
  <si>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</si>
  <si>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</si>
  <si>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</si>
  <si>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</si>
  <si>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</si>
  <si>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</si>
  <si>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</si>
  <si>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</si>
  <si>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</si>
  <si>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</si>
  <si>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</si>
  <si>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</si>
  <si>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</si>
  <si>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</si>
  <si>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</si>
  <si>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</si>
  <si>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</si>
  <si>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</si>
  <si>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</si>
  <si>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</si>
  <si>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</si>
  <si>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</si>
  <si>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</si>
  <si>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</si>
  <si>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</si>
  <si>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</si>
  <si>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</si>
  <si>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</si>
  <si>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</si>
  <si>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</si>
  <si>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</si>
  <si>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</si>
  <si>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</si>
  <si>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</si>
  <si>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</si>
  <si>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</si>
  <si>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</si>
  <si>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</si>
  <si>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</si>
  <si>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</si>
  <si>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</si>
  <si>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</si>
  <si>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</si>
  <si>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</si>
  <si>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</si>
  <si>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</si>
  <si>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</si>
  <si>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</si>
  <si>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</si>
  <si>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</si>
  <si>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</si>
  <si>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</si>
  <si>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</si>
  <si>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</si>
  <si>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</si>
  <si>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</si>
  <si>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</si>
  <si>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</si>
  <si>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</si>
  <si>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</si>
  <si>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</si>
  <si>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</si>
  <si>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</si>
  <si>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</si>
  <si>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</si>
  <si>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</si>
  <si>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</si>
  <si>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</si>
  <si>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</si>
  <si>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</si>
  <si>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</si>
  <si>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</si>
  <si>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</si>
  <si>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</si>
  <si>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</si>
  <si>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</si>
  <si>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</si>
  <si>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</si>
  <si>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</si>
  <si>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</si>
  <si>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</si>
  <si>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</si>
  <si>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</si>
  <si>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</si>
  <si>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</si>
  <si>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</si>
  <si>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</si>
  <si>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</si>
  <si>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</si>
  <si>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</si>
  <si>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</si>
  <si>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</si>
  <si>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</si>
  <si>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</si>
  <si>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</si>
  <si>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</si>
  <si>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</si>
  <si>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</si>
  <si>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</si>
  <si>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</si>
  <si>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</si>
  <si>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</si>
  <si>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</si>
  <si>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</si>
  <si>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</si>
  <si>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</si>
  <si>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</si>
  <si>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</si>
  <si>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</si>
  <si>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</si>
  <si>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</si>
  <si>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</si>
  <si>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</si>
  <si>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</si>
  <si>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</si>
  <si>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</si>
  <si>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</si>
  <si>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</si>
  <si>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</si>
  <si>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</si>
  <si>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</si>
  <si>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</si>
  <si>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</si>
  <si>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</si>
  <si>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</si>
  <si>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</si>
  <si>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</si>
  <si>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</si>
  <si>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</si>
  <si>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</si>
  <si>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</si>
  <si>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</si>
  <si>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</si>
  <si>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</si>
  <si>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</si>
  <si>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</si>
  <si>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</si>
  <si>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</si>
  <si>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</si>
  <si>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</si>
  <si>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</si>
  <si>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</si>
  <si>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</si>
  <si>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</si>
  <si>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</si>
  <si>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</si>
  <si>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</si>
  <si>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</si>
  <si>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</si>
  <si>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</si>
  <si>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</si>
  <si>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</si>
  <si>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</si>
  <si>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</si>
  <si>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</si>
  <si>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</si>
  <si>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</si>
  <si>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</si>
  <si>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</si>
  <si>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</si>
  <si>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</si>
  <si>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</si>
  <si>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</si>
  <si>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</si>
  <si>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</si>
  <si>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</si>
  <si>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</si>
  <si>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</si>
  <si>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</si>
  <si>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</si>
  <si>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</si>
  <si>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</si>
  <si>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</si>
  <si>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</si>
  <si>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</si>
  <si>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</si>
  <si>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</si>
  <si>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</si>
  <si>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</si>
  <si>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</si>
  <si>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</si>
  <si>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</si>
  <si>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</si>
  <si>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</si>
  <si>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</si>
  <si>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</si>
  <si>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</si>
  <si>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</si>
  <si>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</si>
  <si>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</si>
  <si>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</si>
  <si>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</si>
  <si>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</si>
  <si>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</si>
  <si>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</si>
  <si>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</si>
  <si>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</si>
  <si>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</si>
  <si>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</si>
  <si>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</si>
  <si>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</si>
  <si>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</si>
  <si>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</si>
  <si>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</si>
  <si>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</si>
  <si>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</si>
  <si>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</si>
  <si>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</si>
  <si>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</si>
  <si>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</si>
  <si>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</si>
  <si>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</si>
  <si>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</si>
  <si>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</si>
  <si>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</si>
  <si>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</si>
  <si>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</si>
  <si>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</si>
  <si>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</si>
  <si>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</si>
  <si>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</si>
  <si>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</si>
  <si>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</si>
  <si>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</si>
  <si>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</si>
  <si>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</si>
  <si>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</si>
  <si>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</si>
  <si>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</si>
  <si>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</si>
  <si>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</si>
  <si>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</si>
  <si>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</si>
  <si>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</si>
  <si>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</si>
  <si>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</si>
  <si>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</si>
  <si>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</si>
  <si>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</si>
  <si>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</si>
  <si>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</si>
  <si>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</si>
  <si>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</si>
  <si>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</si>
  <si>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</si>
  <si>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</si>
  <si>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</si>
  <si>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</si>
  <si>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</si>
  <si>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</si>
  <si>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</si>
  <si>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</si>
  <si>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</si>
  <si>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</si>
  <si>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</si>
  <si>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</si>
  <si>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</si>
  <si>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</si>
  <si>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</si>
  <si>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</si>
  <si>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</si>
  <si>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</si>
  <si>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</si>
  <si>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</si>
  <si>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</si>
  <si>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</si>
  <si>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</si>
  <si>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</si>
  <si>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</si>
  <si>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</si>
  <si>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</si>
  <si>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</si>
  <si>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</si>
  <si>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</si>
  <si>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</si>
  <si>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</si>
  <si>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</si>
  <si>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</si>
  <si>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</si>
  <si>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</si>
  <si>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</si>
  <si>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</si>
  <si>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</si>
  <si>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</si>
  <si>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</si>
  <si>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</si>
  <si>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</si>
  <si>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</si>
  <si>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</si>
  <si>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</si>
  <si>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</si>
  <si>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</si>
  <si>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</si>
  <si>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</si>
  <si>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</si>
  <si>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</si>
  <si>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</si>
  <si>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</si>
  <si>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</si>
  <si>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</si>
  <si>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</si>
  <si>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</si>
  <si>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</si>
  <si>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</si>
  <si>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</si>
  <si>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</si>
  <si>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</si>
  <si>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</si>
  <si>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</si>
  <si>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</si>
  <si>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</si>
  <si>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</si>
  <si>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</si>
  <si>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</si>
  <si>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</si>
  <si>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</si>
  <si>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</si>
  <si>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</si>
  <si>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</si>
  <si>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</si>
  <si>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</si>
  <si>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</si>
  <si>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</si>
  <si>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</si>
  <si>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</si>
  <si>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</si>
  <si>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</si>
  <si>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</si>
  <si>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</si>
  <si>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</si>
  <si>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</si>
  <si>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</si>
  <si>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</si>
  <si>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</si>
  <si>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</si>
  <si>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</si>
  <si>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</si>
  <si>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</si>
  <si>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</si>
  <si>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</si>
  <si>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</si>
  <si>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</si>
  <si>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</si>
  <si>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</si>
  <si>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</si>
  <si>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</si>
  <si>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</si>
  <si>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</si>
  <si>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</si>
  <si>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</si>
  <si>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</si>
  <si>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</si>
  <si>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</si>
  <si>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</si>
  <si>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</si>
  <si>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</si>
  <si>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</si>
  <si>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</si>
  <si>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</si>
  <si>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</si>
  <si>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</si>
  <si>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</si>
  <si>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</si>
  <si>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</si>
  <si>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</si>
  <si>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</si>
  <si>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</si>
  <si>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</si>
  <si>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</si>
  <si>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</si>
  <si>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</si>
  <si>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</si>
  <si>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</si>
  <si>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</si>
  <si>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</si>
  <si>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</si>
  <si>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</si>
  <si>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</si>
  <si>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</si>
  <si>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</si>
  <si>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</si>
  <si>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</si>
  <si>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</si>
  <si>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</si>
  <si>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</si>
  <si>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</si>
  <si>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</si>
  <si>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</si>
  <si>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</si>
  <si>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</si>
  <si>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</si>
  <si>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</si>
  <si>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</si>
  <si>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</si>
  <si>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</si>
  <si>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</si>
  <si>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</si>
  <si>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</si>
  <si>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</si>
  <si>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</si>
  <si>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</si>
  <si>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</si>
  <si>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</si>
  <si>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</si>
  <si>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</si>
  <si>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</si>
  <si>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</si>
  <si>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</si>
  <si>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</si>
  <si>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</si>
  <si>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</si>
  <si>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</si>
  <si>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</si>
  <si>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</si>
  <si>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</si>
  <si>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</si>
  <si>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</si>
  <si>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</si>
  <si>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</si>
  <si>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</si>
  <si>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</si>
  <si>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</si>
  <si>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</si>
  <si>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</si>
  <si>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</si>
  <si>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</si>
  <si>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</si>
  <si>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</si>
  <si>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</si>
  <si>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</si>
  <si>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</si>
  <si>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</si>
  <si>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</si>
  <si>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</si>
  <si>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</si>
  <si>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</si>
  <si>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</si>
  <si>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</si>
  <si>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</si>
  <si>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</si>
  <si>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</si>
  <si>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</si>
  <si>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</si>
  <si>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</si>
  <si>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</si>
  <si>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</si>
  <si>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</si>
  <si>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</si>
  <si>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</si>
  <si>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</si>
  <si>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</si>
  <si>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</si>
  <si>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</si>
  <si>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</si>
  <si>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</si>
  <si>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</si>
  <si>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</si>
  <si>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</si>
  <si>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</si>
  <si>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</si>
  <si>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</si>
  <si>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</si>
  <si>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</si>
  <si>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</si>
  <si>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</si>
  <si>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</si>
  <si>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</si>
  <si>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</si>
  <si>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</si>
  <si>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</si>
  <si>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</si>
  <si>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</si>
  <si>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</si>
  <si>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</si>
  <si>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</si>
  <si>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</si>
  <si>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</si>
  <si>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</si>
  <si>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</si>
  <si>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</si>
  <si>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</si>
  <si>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</si>
  <si>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</si>
  <si>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</si>
  <si>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</si>
  <si>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</si>
  <si>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</si>
  <si>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</si>
  <si>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</si>
  <si>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</si>
  <si>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</si>
  <si>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</si>
  <si>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</si>
  <si>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</si>
  <si>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</si>
  <si>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</si>
  <si>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</si>
  <si>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</si>
  <si>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</si>
  <si>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</si>
  <si>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</si>
  <si>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</si>
  <si>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</si>
  <si>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</si>
  <si>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</si>
  <si>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</si>
  <si>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</si>
  <si>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</si>
  <si>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</si>
  <si>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</si>
  <si>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</si>
  <si>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</si>
  <si>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</si>
  <si>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</si>
  <si>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</si>
  <si>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</si>
  <si>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</si>
  <si>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</si>
  <si>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</si>
  <si>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</si>
  <si>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</si>
  <si>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</si>
  <si>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</si>
  <si>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</si>
  <si>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</si>
  <si>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</si>
  <si>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</si>
  <si>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</si>
  <si>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</si>
  <si>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</si>
  <si>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</si>
  <si>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</si>
  <si>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</si>
  <si>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</si>
  <si>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</si>
  <si>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</si>
  <si>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</si>
  <si>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</si>
  <si>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</si>
  <si>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</si>
  <si>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</si>
  <si>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</si>
  <si>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</si>
  <si>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</si>
  <si>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</si>
  <si>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</si>
  <si>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</si>
  <si>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</si>
  <si>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</si>
  <si>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</si>
  <si>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</si>
  <si>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</si>
  <si>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</si>
  <si>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</si>
  <si>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</si>
  <si>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</si>
  <si>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</si>
  <si>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</si>
  <si>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</si>
  <si>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</si>
  <si>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</si>
  <si>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</si>
  <si>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</si>
  <si>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</si>
  <si>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</si>
  <si>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</si>
  <si>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</si>
  <si>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</si>
  <si>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</si>
  <si>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</si>
  <si>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</si>
  <si>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</si>
  <si>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</si>
  <si>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</si>
  <si>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</si>
  <si>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</si>
  <si>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</si>
  <si>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</si>
  <si>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</si>
  <si>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</si>
  <si>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</si>
  <si>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</si>
  <si>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</si>
  <si>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</si>
  <si>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</si>
  <si>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</si>
  <si>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</si>
  <si>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</si>
  <si>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</si>
  <si>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</si>
  <si>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</si>
  <si>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</si>
  <si>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</si>
  <si>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</si>
  <si>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</si>
  <si>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</si>
  <si>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</si>
  <si>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</si>
  <si>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</si>
  <si>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</si>
  <si>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</si>
  <si>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</si>
  <si>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</si>
  <si>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</si>
  <si>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</si>
  <si>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</si>
  <si>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</si>
  <si>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</si>
  <si>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</si>
  <si>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</si>
  <si>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</si>
  <si>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</si>
  <si>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</si>
  <si>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</si>
  <si>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</si>
  <si>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</si>
  <si>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</si>
  <si>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</si>
  <si>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</si>
  <si>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</si>
  <si>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</si>
  <si>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</si>
  <si>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</si>
  <si>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</si>
  <si>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</si>
  <si>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</si>
  <si>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</si>
  <si>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</si>
  <si>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</si>
  <si>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</si>
  <si>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</si>
  <si>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</si>
  <si>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</si>
  <si>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</si>
  <si>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</si>
  <si>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</si>
  <si>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</si>
  <si>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</si>
  <si>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</si>
  <si>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</si>
  <si>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</si>
  <si>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</si>
  <si>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</si>
  <si>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</si>
  <si>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</si>
  <si>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</si>
  <si>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</si>
  <si>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</si>
  <si>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</si>
  <si>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</si>
  <si>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</si>
  <si>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</si>
  <si>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</si>
  <si>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</si>
  <si>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</si>
  <si>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</si>
  <si>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</si>
  <si>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</si>
  <si>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</si>
  <si>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</si>
  <si>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</si>
  <si>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</si>
  <si>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</si>
  <si>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</si>
  <si>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</si>
  <si>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</si>
  <si>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</si>
  <si>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</si>
  <si>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</si>
  <si>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</si>
  <si>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</si>
  <si>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</si>
  <si>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</si>
  <si>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</si>
  <si>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</si>
  <si>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</si>
  <si>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</si>
  <si>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</si>
  <si>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</si>
  <si>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</si>
  <si>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</si>
  <si>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</si>
  <si>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</si>
  <si>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</si>
  <si>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</si>
  <si>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</si>
  <si>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</si>
  <si>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</si>
  <si>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</si>
  <si>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</si>
  <si>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</si>
  <si>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</si>
  <si>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</si>
  <si>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</si>
  <si>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</si>
  <si>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</si>
  <si>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</si>
  <si>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</si>
  <si>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</si>
  <si>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</si>
  <si>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</si>
  <si>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</si>
  <si>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</si>
  <si>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</si>
  <si>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</si>
  <si>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</si>
  <si>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</si>
  <si>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</si>
  <si>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</si>
  <si>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</si>
  <si>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</si>
  <si>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</si>
  <si>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</si>
  <si>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</si>
  <si>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</si>
  <si>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</si>
  <si>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</si>
  <si>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</si>
  <si>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</si>
  <si>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</si>
  <si>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</si>
  <si>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</si>
  <si>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</si>
  <si>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</si>
  <si>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</si>
  <si>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</si>
  <si>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</si>
  <si>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</si>
  <si>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</si>
  <si>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</si>
  <si>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</si>
  <si>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</si>
  <si>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</si>
  <si>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</si>
  <si>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</si>
  <si>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</si>
  <si>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</si>
  <si>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</si>
  <si>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</si>
  <si>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</si>
  <si>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</si>
  <si>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</si>
  <si>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</si>
  <si>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</si>
  <si>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</si>
  <si>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</si>
  <si>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</si>
  <si>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</si>
  <si>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</si>
  <si>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</si>
  <si>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</si>
  <si>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</si>
  <si>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</si>
  <si>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</si>
  <si>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</si>
  <si>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</si>
  <si>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</si>
  <si>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</si>
  <si>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</si>
  <si>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</si>
  <si>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</si>
  <si>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</si>
  <si>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</si>
  <si>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</si>
  <si>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</si>
  <si>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</si>
  <si>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</si>
  <si>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</si>
  <si>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</si>
  <si>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</si>
  <si>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</si>
  <si>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</si>
  <si>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</si>
  <si>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</si>
  <si>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</si>
  <si>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</si>
  <si>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</si>
  <si>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</si>
  <si>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</si>
  <si>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</si>
  <si>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</si>
  <si>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</si>
  <si>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</si>
  <si>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</si>
  <si>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</si>
  <si>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</si>
  <si>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</si>
  <si>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</si>
  <si>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</si>
  <si>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</si>
  <si>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</si>
  <si>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</si>
  <si>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</si>
  <si>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</si>
  <si>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</si>
  <si>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</si>
  <si>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</si>
  <si>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</si>
  <si>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</si>
  <si>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</si>
  <si>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</si>
  <si>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</si>
  <si>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</si>
  <si>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</si>
  <si>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</si>
  <si>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</si>
  <si>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</si>
  <si>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</si>
  <si>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</si>
  <si>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</si>
  <si>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</si>
  <si>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</si>
  <si>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</si>
  <si>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</si>
  <si>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</si>
  <si>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</si>
  <si>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</si>
  <si>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</si>
  <si>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</si>
  <si>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</si>
  <si>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</si>
  <si>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</si>
  <si>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</si>
  <si>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</si>
  <si>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</si>
  <si>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</si>
  <si>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</si>
  <si>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</si>
  <si>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</si>
  <si>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</si>
  <si>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</si>
  <si>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</si>
  <si>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</si>
  <si>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</si>
  <si>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</si>
  <si>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</si>
  <si>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</si>
  <si>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</si>
  <si>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</si>
  <si>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</si>
  <si>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</si>
  <si>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</si>
  <si>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</si>
  <si>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</si>
  <si>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</si>
  <si>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</si>
  <si>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</si>
  <si>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</si>
  <si>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</si>
  <si>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</si>
  <si>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</si>
  <si>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</si>
  <si>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</si>
  <si>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</si>
  <si>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</si>
  <si>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</si>
  <si>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</si>
  <si>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</si>
  <si>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</si>
  <si>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</si>
  <si>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</si>
  <si>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</si>
  <si>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</si>
  <si>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</si>
  <si>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</si>
  <si>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</si>
  <si>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</si>
  <si>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</si>
  <si>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</si>
  <si>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</si>
  <si>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</si>
  <si>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</si>
  <si>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</si>
  <si>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</si>
  <si>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</si>
  <si>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</si>
  <si>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</si>
  <si>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</si>
  <si>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</si>
  <si>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</si>
  <si>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</si>
  <si>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</si>
  <si>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</si>
  <si>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</si>
  <si>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</si>
  <si>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</si>
  <si>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</si>
  <si>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</si>
  <si>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</si>
  <si>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</si>
  <si>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</si>
  <si>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</si>
  <si>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</si>
  <si>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</si>
  <si>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</si>
  <si>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</si>
  <si>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</si>
  <si>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</si>
  <si>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</si>
  <si>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</si>
  <si>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</si>
  <si>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</si>
  <si>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</si>
  <si>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</si>
  <si>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</si>
  <si>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</si>
  <si>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</si>
  <si>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</si>
  <si>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</si>
  <si>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</si>
  <si>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</si>
  <si>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</si>
  <si>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</si>
  <si>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</si>
  <si>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</si>
  <si>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</si>
  <si>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</si>
  <si>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</si>
  <si>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</si>
  <si>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</si>
  <si>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</si>
  <si>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</si>
  <si>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</si>
  <si>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</si>
  <si>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</si>
  <si>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</si>
  <si>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</si>
  <si>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</si>
  <si>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</si>
  <si>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</si>
  <si>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</si>
  <si>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</si>
  <si>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</si>
  <si>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</si>
  <si>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</si>
  <si>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</si>
  <si>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</si>
  <si>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</si>
  <si>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</si>
  <si>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</si>
  <si>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</si>
  <si>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</si>
  <si>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</si>
  <si>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</si>
  <si>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</si>
  <si>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</si>
  <si>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</si>
  <si>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</si>
  <si>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</si>
  <si>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</si>
  <si>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</si>
  <si>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</si>
  <si>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</si>
  <si>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</si>
  <si>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</si>
  <si>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</si>
  <si>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</si>
  <si>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</si>
  <si>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</si>
  <si>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</si>
  <si>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</si>
  <si>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</si>
  <si>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</si>
  <si>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</si>
  <si>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</si>
  <si>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</si>
  <si>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</si>
  <si>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</si>
  <si>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</si>
  <si>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</si>
  <si>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</si>
  <si>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</si>
  <si>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</si>
  <si>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</si>
  <si>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</si>
  <si>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</si>
  <si>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</si>
  <si>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</si>
  <si>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</si>
  <si>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</si>
  <si>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</si>
  <si>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</si>
  <si>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</si>
  <si>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</si>
  <si>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</si>
  <si>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</si>
  <si>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</si>
  <si>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</si>
  <si>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</si>
  <si>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</si>
  <si>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</si>
  <si>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</si>
  <si>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</si>
  <si>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</si>
  <si>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</si>
  <si>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</si>
  <si>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</si>
  <si>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</si>
  <si>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</si>
  <si>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</si>
  <si>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</si>
  <si>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</si>
  <si>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</si>
  <si>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</si>
  <si>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</si>
  <si>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</si>
  <si>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</si>
  <si>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</si>
  <si>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</si>
  <si>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</si>
  <si>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</si>
  <si>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</si>
  <si>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</si>
  <si>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</si>
  <si>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</si>
  <si>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</si>
  <si>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</si>
  <si>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</si>
  <si>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</si>
  <si>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</si>
  <si>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</si>
  <si>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</si>
  <si>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</si>
  <si>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</si>
  <si>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</si>
  <si>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</si>
  <si>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</si>
  <si>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</si>
  <si>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</si>
  <si>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</si>
  <si>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</si>
  <si>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</si>
  <si>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</si>
  <si>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</si>
  <si>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</si>
  <si>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</si>
  <si>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</si>
  <si>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</si>
  <si>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</si>
  <si>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</si>
  <si>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</si>
  <si>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</si>
  <si>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</si>
  <si>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</si>
  <si>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</si>
  <si>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</si>
  <si>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</si>
  <si>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</si>
  <si>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</si>
  <si>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</si>
  <si>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</si>
  <si>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</si>
  <si>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</si>
  <si>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</si>
  <si>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</si>
  <si>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</si>
  <si>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</si>
  <si>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</si>
  <si>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</si>
  <si>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</si>
  <si>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</si>
  <si>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</si>
  <si>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</si>
  <si>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</si>
  <si>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</si>
  <si>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</si>
  <si>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</si>
  <si>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</si>
  <si>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</si>
  <si>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</si>
  <si>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</si>
  <si>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</si>
  <si>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</si>
  <si>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</si>
  <si>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</si>
  <si>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</si>
  <si>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</si>
  <si>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</si>
  <si>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</si>
  <si>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</si>
  <si>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</si>
  <si>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</si>
  <si>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</si>
  <si>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</si>
  <si>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</si>
  <si>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</si>
  <si>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</si>
  <si>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</si>
  <si>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</si>
  <si>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</si>
  <si>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</si>
  <si>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</si>
  <si>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</si>
  <si>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</si>
  <si>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</si>
  <si>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</si>
  <si>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</si>
  <si>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</si>
  <si>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</si>
  <si>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</si>
  <si>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</si>
  <si>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</si>
  <si>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</si>
  <si>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</si>
  <si>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</si>
  <si>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</si>
  <si>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</si>
  <si>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</si>
  <si>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</si>
  <si>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</si>
  <si>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</si>
  <si>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</si>
  <si>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</si>
  <si>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</si>
  <si>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</si>
  <si>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</si>
  <si>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</si>
  <si>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</si>
  <si>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</si>
  <si>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</si>
  <si>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</si>
  <si>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</si>
  <si>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</si>
  <si>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</si>
  <si>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</si>
  <si>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</si>
  <si>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</si>
  <si>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</si>
  <si>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</si>
  <si>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</si>
  <si>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</si>
  <si>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</si>
  <si>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</si>
  <si>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</si>
  <si>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</si>
  <si>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</si>
  <si>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</si>
  <si>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</si>
  <si>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</si>
  <si>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</si>
  <si>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</si>
  <si>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</si>
  <si>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</si>
  <si>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</si>
  <si>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</si>
  <si>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</si>
  <si>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</si>
  <si>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</si>
  <si>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</si>
  <si>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</si>
  <si>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</si>
  <si>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</si>
  <si>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</si>
  <si>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</si>
  <si>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</si>
  <si>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</si>
  <si>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</si>
  <si>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</si>
  <si>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</si>
  <si>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</si>
  <si>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</si>
  <si>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</si>
  <si>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</si>
  <si>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</si>
  <si>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</si>
  <si>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</si>
  <si>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</si>
  <si>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</si>
  <si>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</si>
  <si>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</si>
  <si>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</si>
  <si>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</si>
  <si>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</si>
  <si>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</si>
  <si>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</si>
  <si>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</si>
  <si>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</si>
  <si>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</si>
  <si>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</si>
  <si>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</si>
  <si>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</si>
  <si>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</si>
  <si>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</si>
  <si>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</si>
  <si>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</si>
  <si>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</si>
  <si>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</si>
  <si>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</si>
  <si>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</si>
  <si>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</si>
  <si>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</si>
  <si>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</si>
  <si>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</si>
  <si>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</si>
  <si>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</si>
  <si>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</si>
  <si>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</si>
  <si>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</si>
  <si>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</si>
  <si>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</si>
  <si>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</si>
  <si>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</si>
  <si>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</si>
  <si>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</si>
  <si>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</si>
  <si>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</si>
  <si>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</si>
  <si>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</si>
  <si>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</si>
  <si>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</si>
  <si>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</si>
  <si>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</si>
  <si>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</si>
  <si>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</si>
  <si>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</si>
  <si>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</si>
  <si>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</si>
  <si>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</si>
  <si>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</si>
  <si>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</si>
  <si>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</si>
  <si>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</si>
  <si>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</si>
  <si>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</si>
  <si>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</si>
  <si>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</si>
  <si>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</si>
  <si>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</si>
  <si>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</si>
  <si>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</si>
  <si>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</si>
  <si>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</si>
  <si>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</si>
  <si>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</si>
  <si>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</si>
  <si>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</si>
  <si>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</si>
  <si>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</si>
  <si>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</si>
  <si>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</si>
  <si>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</si>
  <si>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</si>
  <si>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</si>
  <si>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</si>
  <si>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</si>
  <si>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</si>
  <si>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</si>
  <si>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</si>
  <si>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</si>
  <si>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</si>
  <si>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</si>
  <si>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</si>
  <si>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</si>
  <si>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</si>
  <si>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</si>
  <si>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</si>
  <si>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</si>
  <si>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</si>
  <si>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</si>
  <si>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</si>
  <si>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</si>
  <si>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</si>
  <si>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</si>
  <si>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</si>
  <si>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</si>
  <si>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</si>
  <si>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</si>
  <si>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</si>
  <si>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</si>
  <si>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</si>
  <si>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</si>
  <si>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</si>
  <si>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</si>
  <si>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</si>
  <si>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</si>
  <si>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</si>
  <si>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</si>
  <si>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</si>
  <si>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</si>
  <si>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</si>
  <si>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</si>
  <si>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</si>
  <si>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</si>
  <si>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</si>
  <si>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</si>
  <si>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</si>
  <si>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</si>
  <si>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</si>
  <si>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</si>
  <si>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</si>
  <si>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</si>
  <si>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</si>
  <si>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</si>
  <si>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</si>
  <si>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</si>
  <si>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</si>
  <si>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</si>
  <si>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</si>
  <si>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</si>
  <si>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</si>
  <si>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</si>
  <si>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</si>
  <si>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</si>
  <si>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</si>
  <si>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</si>
  <si>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</si>
  <si>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</si>
  <si>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</si>
  <si>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</si>
  <si>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</si>
  <si>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</si>
  <si>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</si>
  <si>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</si>
  <si>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</si>
  <si>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</si>
  <si>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</si>
  <si>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</si>
  <si>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</si>
  <si>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</si>
  <si>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</si>
  <si>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</si>
  <si>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</si>
  <si>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</si>
  <si>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</si>
  <si>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</si>
  <si>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</si>
  <si>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</si>
  <si>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</si>
  <si>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</si>
  <si>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</si>
  <si>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</si>
  <si>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</si>
  <si>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</si>
  <si>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</si>
  <si>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</si>
  <si>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</si>
  <si>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</si>
  <si>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</si>
  <si>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</si>
  <si>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</si>
  <si>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</si>
  <si>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</si>
  <si>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</si>
  <si>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</si>
  <si>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</si>
  <si>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</si>
  <si>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</si>
  <si>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</si>
  <si>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</si>
  <si>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</si>
  <si>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</si>
  <si>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</si>
  <si>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</si>
  <si>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</si>
  <si>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</si>
  <si>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</si>
  <si>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</si>
  <si>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</si>
  <si>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</si>
  <si>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</si>
  <si>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</si>
  <si>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</si>
  <si>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</si>
  <si>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</si>
  <si>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</si>
  <si>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</si>
  <si>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</si>
  <si>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</si>
  <si>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</si>
  <si>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</si>
  <si>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</si>
  <si>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</si>
  <si>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</si>
  <si>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</si>
  <si>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</si>
  <si>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</si>
  <si>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</si>
  <si>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</si>
  <si>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</si>
  <si>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</si>
  <si>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</si>
  <si>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</si>
  <si>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</si>
  <si>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</si>
  <si>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</si>
  <si>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</si>
  <si>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</si>
  <si>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</si>
  <si>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</si>
  <si>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</si>
  <si>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</si>
  <si>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</si>
  <si>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</si>
  <si>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</si>
  <si>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</si>
  <si>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</si>
  <si>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</si>
  <si>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</si>
  <si>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</si>
  <si>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</si>
  <si>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</si>
  <si>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</si>
  <si>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</si>
  <si>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</si>
  <si>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</si>
  <si>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</si>
  <si>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</si>
  <si>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</si>
  <si>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</si>
  <si>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</si>
  <si>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</si>
  <si>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</si>
  <si>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</si>
  <si>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</si>
  <si>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</si>
  <si>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</si>
  <si>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</si>
  <si>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</si>
  <si>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</si>
  <si>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</si>
  <si>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</si>
  <si>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</si>
  <si>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</si>
  <si>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</si>
  <si>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</si>
  <si>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</si>
  <si>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</si>
  <si>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</si>
  <si>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</si>
  <si>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</si>
  <si>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</si>
  <si>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</si>
  <si>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</si>
  <si>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</si>
  <si>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</si>
  <si>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</si>
  <si>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</si>
  <si>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</si>
  <si>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</si>
  <si>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</si>
  <si>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</si>
  <si>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</si>
  <si>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</si>
  <si>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</si>
  <si>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</si>
  <si>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</si>
  <si>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</si>
  <si>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</si>
  <si>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</si>
  <si>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</si>
  <si>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</si>
  <si>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</si>
  <si>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</si>
  <si>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</si>
  <si>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</si>
  <si>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</si>
  <si>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</si>
  <si>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</si>
  <si>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</si>
  <si>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</si>
  <si>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</si>
  <si>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</si>
  <si>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</si>
  <si>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</si>
  <si>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</si>
  <si>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</si>
  <si>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</si>
  <si>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</si>
  <si>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</si>
  <si>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</si>
  <si>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</si>
  <si>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</si>
  <si>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</si>
  <si>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</si>
  <si>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</si>
  <si>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</si>
  <si>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</si>
  <si>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</si>
  <si>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</si>
  <si>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</si>
  <si>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</si>
  <si>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</si>
  <si>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</si>
  <si>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</si>
  <si>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</si>
  <si>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</si>
  <si>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</si>
  <si>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</si>
  <si>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</si>
  <si>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</si>
  <si>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</si>
  <si>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</si>
  <si>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</si>
  <si>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</si>
  <si>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</si>
  <si>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</si>
  <si>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</si>
  <si>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</si>
  <si>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</si>
  <si>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</si>
  <si>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</si>
  <si>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</si>
  <si>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</si>
  <si>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</si>
  <si>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</si>
  <si>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</si>
  <si>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</si>
  <si>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</si>
  <si>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</si>
  <si>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</si>
  <si>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</si>
  <si>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</si>
  <si>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</si>
  <si>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</si>
  <si>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</si>
  <si>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</si>
  <si>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</si>
  <si>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</si>
  <si>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</si>
  <si>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</si>
  <si>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</si>
  <si>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</si>
  <si>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</si>
  <si>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</si>
  <si>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</si>
  <si>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</si>
  <si>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</si>
  <si>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</si>
  <si>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</si>
  <si>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</si>
  <si>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</si>
  <si>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</si>
  <si>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</si>
  <si>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</si>
  <si>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</si>
  <si>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</si>
  <si>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</si>
  <si>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</si>
  <si>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</si>
  <si>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</si>
  <si>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</si>
  <si>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</si>
  <si>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</si>
  <si>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</si>
  <si>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</si>
  <si>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</si>
  <si>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</si>
  <si>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</si>
  <si>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</si>
  <si>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</si>
  <si>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</si>
  <si>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</si>
  <si>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</si>
  <si>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</si>
  <si>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</si>
  <si>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</si>
  <si>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</si>
  <si>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</si>
  <si>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</si>
  <si>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</si>
  <si>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</si>
  <si>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</si>
  <si>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</si>
  <si>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</si>
  <si>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</si>
  <si>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</si>
  <si>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</si>
  <si>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</si>
  <si>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</si>
  <si>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</si>
  <si>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</si>
  <si>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</si>
  <si>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</si>
  <si>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</si>
  <si>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</si>
  <si>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</si>
  <si>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</si>
  <si>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</si>
  <si>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</si>
  <si>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</si>
  <si>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</si>
  <si>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</si>
  <si>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</si>
  <si>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</si>
  <si>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</si>
  <si>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</si>
  <si>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</si>
  <si>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</si>
  <si>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</si>
  <si>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</si>
  <si>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</si>
  <si>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</si>
  <si>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</si>
  <si>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</si>
  <si>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</si>
  <si>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</si>
  <si>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</si>
  <si>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</si>
  <si>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</si>
  <si>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</si>
  <si>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</si>
  <si>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</si>
  <si>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</si>
  <si>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</si>
  <si>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</si>
  <si>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</si>
  <si>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</si>
  <si>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</si>
  <si>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</si>
  <si>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</si>
  <si>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</si>
  <si>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</si>
  <si>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</si>
  <si>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</si>
  <si>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</si>
  <si>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</si>
  <si>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</si>
  <si>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</si>
  <si>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</si>
  <si>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</si>
  <si>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</si>
  <si>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</si>
  <si>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</si>
  <si>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</si>
  <si>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</si>
  <si>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</si>
  <si>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</si>
  <si>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</si>
  <si>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</si>
  <si>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</si>
  <si>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</si>
  <si>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</si>
  <si>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</si>
  <si>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</si>
  <si>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</si>
  <si>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</si>
  <si>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</si>
  <si>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</si>
  <si>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</si>
  <si>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</si>
  <si>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</si>
  <si>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</si>
  <si>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</si>
  <si>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</si>
  <si>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</si>
  <si>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</si>
  <si>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</si>
  <si>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</si>
  <si>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</si>
  <si>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</si>
  <si>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</si>
  <si>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</si>
  <si>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</si>
  <si>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</si>
  <si>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</si>
  <si>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</si>
  <si>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</si>
  <si>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</si>
  <si>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</si>
  <si>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</si>
  <si>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</si>
  <si>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</si>
  <si>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</si>
  <si>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</si>
  <si>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</si>
  <si>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</si>
  <si>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</si>
  <si>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</si>
  <si>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</si>
  <si>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</si>
  <si>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</si>
  <si>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</si>
  <si>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</si>
  <si>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</si>
  <si>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</si>
  <si>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</si>
  <si>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</si>
  <si>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</si>
  <si>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</si>
  <si>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</si>
  <si>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</si>
  <si>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</si>
  <si>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</si>
  <si>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</si>
  <si>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</si>
  <si>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</si>
  <si>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</si>
  <si>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</si>
  <si>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</si>
  <si>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</si>
  <si>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</si>
  <si>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</si>
  <si>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</si>
  <si>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</si>
  <si>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</si>
  <si>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</si>
  <si>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</si>
  <si>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</si>
  <si>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</si>
  <si>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</si>
  <si>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</si>
  <si>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</si>
  <si>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</si>
  <si>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</si>
  <si>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</si>
  <si>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</si>
  <si>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</si>
  <si>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</si>
  <si>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</si>
  <si>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</si>
  <si>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</si>
  <si>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</si>
  <si>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</si>
  <si>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</si>
  <si>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</si>
  <si>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</si>
  <si>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</si>
  <si>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</si>
  <si>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</si>
  <si>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</si>
  <si>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</si>
  <si>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</si>
  <si>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</si>
  <si>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</si>
  <si>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</si>
  <si>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</si>
  <si>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</si>
  <si>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</si>
  <si>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</si>
  <si>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</si>
  <si>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</si>
  <si>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</si>
  <si>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</si>
  <si>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</si>
  <si>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</si>
  <si>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</si>
  <si>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</si>
  <si>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</si>
  <si>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</si>
  <si>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</si>
  <si>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</si>
  <si>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</si>
  <si>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</si>
  <si>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</si>
  <si>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</si>
  <si>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</si>
  <si>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</si>
  <si>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</si>
  <si>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</si>
  <si>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</si>
  <si>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</si>
  <si>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</si>
  <si>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</si>
  <si>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</si>
  <si>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</si>
  <si>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</si>
  <si>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</si>
  <si>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</si>
  <si>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</si>
  <si>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</si>
  <si>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</si>
  <si>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</si>
  <si>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</si>
  <si>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</si>
  <si>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</si>
  <si>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</si>
  <si>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</si>
  <si>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</si>
  <si>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</si>
  <si>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</si>
  <si>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</si>
  <si>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</si>
  <si>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</si>
  <si>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</si>
  <si>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</si>
  <si>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</si>
  <si>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</si>
  <si>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</si>
  <si>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</si>
  <si>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</si>
  <si>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</si>
  <si>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</si>
  <si>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</si>
  <si>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</si>
  <si>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</si>
  <si>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</si>
  <si>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</si>
  <si>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</si>
  <si>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</si>
  <si>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</si>
  <si>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</si>
  <si>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</si>
  <si>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</si>
  <si>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</si>
  <si>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</si>
  <si>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</si>
  <si>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</si>
  <si>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</si>
  <si>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</si>
  <si>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</si>
  <si>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</si>
  <si>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</si>
  <si>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</si>
  <si>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</si>
  <si>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</si>
  <si>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</si>
  <si>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</si>
  <si>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</si>
  <si>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</si>
  <si>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</si>
  <si>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</si>
  <si>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</si>
  <si>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</si>
  <si>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</si>
  <si>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</si>
  <si>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</si>
  <si>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</si>
  <si>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</si>
  <si>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</si>
  <si>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</si>
  <si>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</si>
  <si>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</si>
  <si>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</si>
  <si>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</si>
  <si>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</si>
  <si>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</si>
  <si>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</si>
  <si>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</si>
  <si>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</si>
  <si>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</si>
  <si>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</si>
  <si>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</si>
  <si>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</si>
  <si>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</si>
  <si>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</si>
  <si>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</si>
  <si>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</si>
  <si>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</si>
  <si>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</si>
  <si>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</si>
  <si>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</si>
  <si>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</si>
  <si>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</si>
  <si>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</si>
  <si>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</si>
  <si>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</si>
  <si>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</si>
  <si>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</si>
  <si>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</si>
  <si>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</si>
  <si>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</si>
  <si>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</si>
  <si>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</si>
  <si>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</si>
  <si>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</si>
  <si>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</si>
  <si>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</si>
  <si>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</si>
  <si>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</si>
  <si>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</si>
  <si>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</si>
  <si>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</si>
  <si>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</si>
  <si>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</si>
  <si>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</si>
  <si>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</si>
  <si>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</si>
  <si>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</si>
  <si>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</si>
  <si>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</si>
  <si>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</si>
  <si>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</si>
  <si>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</si>
  <si>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</si>
  <si>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</si>
  <si>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</si>
  <si>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</si>
  <si>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</si>
  <si>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</si>
  <si>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</si>
  <si>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</si>
  <si>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</si>
  <si>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</si>
  <si>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</si>
  <si>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</si>
  <si>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</si>
  <si>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</si>
  <si>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</si>
  <si>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</si>
  <si>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</si>
  <si>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</si>
  <si>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</si>
  <si>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</si>
  <si>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</si>
  <si>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</si>
  <si>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</si>
  <si>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</si>
  <si>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</si>
  <si>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</si>
  <si>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</si>
  <si>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</si>
  <si>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</si>
  <si>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</si>
  <si>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</si>
  <si>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</si>
  <si>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</si>
  <si>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</si>
  <si>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</si>
  <si>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</si>
  <si>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</si>
  <si>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</si>
  <si>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</si>
  <si>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</si>
  <si>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</si>
  <si>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</si>
  <si>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</si>
  <si>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</si>
  <si>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</si>
  <si>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</si>
  <si>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</si>
  <si>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</si>
  <si>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</si>
  <si>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</si>
  <si>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</si>
  <si>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</si>
  <si>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</si>
  <si>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</si>
  <si>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</si>
  <si>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</si>
  <si>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</si>
  <si>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</si>
  <si>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</si>
  <si>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</si>
  <si>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</si>
  <si>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</si>
  <si>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</si>
  <si>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</si>
  <si>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</si>
  <si>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</si>
  <si>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</si>
  <si>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</si>
  <si>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</si>
  <si>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</si>
  <si>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</si>
  <si>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</si>
  <si>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</si>
  <si>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</si>
  <si>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</si>
  <si>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</si>
  <si>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</si>
  <si>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</si>
  <si>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</si>
  <si>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</si>
  <si>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</si>
  <si>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</si>
  <si>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</si>
  <si>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</si>
  <si>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</si>
  <si>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</si>
  <si>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</si>
  <si>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</si>
  <si>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</si>
  <si>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</si>
  <si>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</si>
  <si>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</si>
  <si>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</si>
  <si>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</si>
  <si>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</si>
  <si>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</si>
  <si>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</si>
  <si>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</si>
  <si>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</si>
  <si>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</si>
  <si>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</si>
  <si>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</si>
  <si>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</si>
  <si>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</si>
  <si>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</si>
  <si>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</si>
  <si>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</si>
  <si>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</si>
  <si>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</si>
  <si>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</si>
  <si>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</si>
  <si>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</si>
  <si>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</si>
  <si>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</si>
  <si>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</si>
  <si>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</si>
  <si>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</si>
  <si>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</si>
  <si>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</si>
  <si>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</si>
  <si>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</si>
  <si>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</si>
  <si>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</si>
  <si>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</si>
  <si>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</si>
  <si>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</si>
  <si>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</si>
  <si>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</si>
  <si>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</si>
  <si>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</si>
  <si>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</si>
  <si>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</si>
  <si>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</si>
  <si>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</si>
  <si>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</si>
  <si>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</si>
  <si>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</si>
  <si>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</si>
  <si>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</si>
  <si>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</si>
  <si>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</si>
  <si>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</si>
  <si>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</si>
  <si>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</si>
  <si>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</si>
  <si>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</si>
  <si>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</si>
  <si>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</si>
  <si>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</si>
  <si>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</si>
  <si>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</si>
  <si>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</si>
  <si>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</si>
  <si>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</si>
  <si>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</si>
  <si>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</si>
  <si>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</si>
  <si>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</si>
  <si>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</si>
  <si>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</si>
  <si>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</si>
  <si>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</si>
  <si>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</si>
  <si>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</si>
  <si>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</si>
  <si>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</si>
  <si>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</si>
  <si>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</si>
  <si>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</si>
  <si>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</si>
  <si>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</si>
  <si>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</si>
  <si>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</si>
  <si>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</si>
  <si>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</si>
  <si>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</si>
  <si>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</si>
  <si>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</si>
  <si>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</si>
  <si>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</si>
  <si>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</si>
  <si>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</si>
  <si>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</si>
  <si>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</si>
  <si>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</si>
  <si>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</si>
  <si>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</si>
  <si>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</si>
  <si>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</si>
  <si>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</si>
  <si>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</si>
  <si>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</si>
  <si>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</si>
  <si>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</si>
  <si>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</si>
  <si>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</si>
  <si>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</si>
  <si>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</si>
  <si>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</si>
  <si>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</si>
  <si>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</si>
  <si>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</si>
  <si>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</si>
  <si>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</si>
  <si>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</si>
  <si>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</si>
  <si>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</si>
  <si>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</si>
  <si>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</si>
  <si>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</si>
  <si>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</si>
  <si>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</si>
  <si>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</si>
  <si>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</si>
  <si>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</si>
  <si>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</si>
  <si>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</si>
  <si>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</si>
  <si>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</si>
  <si>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</si>
  <si>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</si>
  <si>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</si>
  <si>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</si>
  <si>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</si>
  <si>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</si>
  <si>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</si>
  <si>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</si>
  <si>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</si>
  <si>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</si>
  <si>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</si>
  <si>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</si>
  <si>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</si>
  <si>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</si>
  <si>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</si>
  <si>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</si>
  <si>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</si>
  <si>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</si>
  <si>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</si>
  <si>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</si>
  <si>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</si>
  <si>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</si>
  <si>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</si>
  <si>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</si>
  <si>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</si>
  <si>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</si>
  <si>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</si>
  <si>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</si>
  <si>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</si>
  <si>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</si>
  <si>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</si>
  <si>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</si>
  <si>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</si>
  <si>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</si>
  <si>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</si>
  <si>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</si>
  <si>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</si>
  <si>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</si>
  <si>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</si>
  <si>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</si>
  <si>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</si>
  <si>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</si>
  <si>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</si>
  <si>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</si>
  <si>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</si>
  <si>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</si>
  <si>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</si>
  <si>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</si>
  <si>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</si>
  <si>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</si>
  <si>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</si>
  <si>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</si>
  <si>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</si>
  <si>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</si>
  <si>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</si>
  <si>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</si>
  <si>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</si>
  <si>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</si>
  <si>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</si>
  <si>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</si>
  <si>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</si>
  <si>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</si>
  <si>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</si>
  <si>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</si>
  <si>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</si>
  <si>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</si>
  <si>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</si>
  <si>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</si>
  <si>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</si>
  <si>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</si>
  <si>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</si>
  <si>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</si>
  <si>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</si>
  <si>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</si>
  <si>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</si>
  <si>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</si>
  <si>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</si>
  <si>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</si>
  <si>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</si>
  <si>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</si>
  <si>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</si>
  <si>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</si>
  <si>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</si>
  <si>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</si>
  <si>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</si>
  <si>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</si>
  <si>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</si>
  <si>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</si>
  <si>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</si>
  <si>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</si>
  <si>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</si>
  <si>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</si>
  <si>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</si>
  <si>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</si>
  <si>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</si>
  <si>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</si>
  <si>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</si>
  <si>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</si>
  <si>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</si>
  <si>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</si>
  <si>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</si>
  <si>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</si>
  <si>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</si>
  <si>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</si>
  <si>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</si>
  <si>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</si>
  <si>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</si>
  <si>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</si>
  <si>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</si>
  <si>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</si>
  <si>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</si>
  <si>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</si>
  <si>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</si>
  <si>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</si>
  <si>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</si>
  <si>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</si>
  <si>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</si>
  <si>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</si>
  <si>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</si>
  <si>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</si>
  <si>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</si>
  <si>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</si>
  <si>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</si>
  <si>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</si>
  <si>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</si>
  <si>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</si>
  <si>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</si>
  <si>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</si>
  <si>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</si>
  <si>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</si>
  <si>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</si>
  <si>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</si>
  <si>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</si>
  <si>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</si>
  <si>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</si>
  <si>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</si>
  <si>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</si>
  <si>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</si>
  <si>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</si>
  <si>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</si>
  <si>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</si>
  <si>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</si>
  <si>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</si>
  <si>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</si>
  <si>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</si>
  <si>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</si>
  <si>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</si>
  <si>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</si>
  <si>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</si>
  <si>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</si>
  <si>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</si>
  <si>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</si>
  <si>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</si>
  <si>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</si>
  <si>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</si>
  <si>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</si>
  <si>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</si>
  <si>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</si>
  <si>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</si>
  <si>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</si>
  <si>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</si>
  <si>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</si>
  <si>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</si>
  <si>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</si>
  <si>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</si>
  <si>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</si>
  <si>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</si>
  <si>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</si>
  <si>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</si>
  <si>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</si>
  <si>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</si>
  <si>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</si>
  <si>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</si>
  <si>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</si>
  <si>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</si>
  <si>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</si>
  <si>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</si>
  <si>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</si>
  <si>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</si>
  <si>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</si>
  <si>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</si>
  <si>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</si>
  <si>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</si>
  <si>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</si>
  <si>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</si>
  <si>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</si>
  <si>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</si>
  <si>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</si>
  <si>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</si>
  <si>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</si>
  <si>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</si>
  <si>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</si>
  <si>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</si>
  <si>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</si>
  <si>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</si>
  <si>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</si>
  <si>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</si>
  <si>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</si>
  <si>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</si>
  <si>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</si>
  <si>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</si>
  <si>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</si>
  <si>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</si>
  <si>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</si>
  <si>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</si>
  <si>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</si>
  <si>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</si>
  <si>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</si>
  <si>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</si>
  <si>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</si>
  <si>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</si>
  <si>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</si>
  <si>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</si>
  <si>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</si>
  <si>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</si>
  <si>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</si>
  <si>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</si>
  <si>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</si>
  <si>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</si>
  <si>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</si>
  <si>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</si>
  <si>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</si>
  <si>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</si>
  <si>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</si>
  <si>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</si>
  <si>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</si>
  <si>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</si>
  <si>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</si>
  <si>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</si>
  <si>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</si>
  <si>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</si>
  <si>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</si>
  <si>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</si>
  <si>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</si>
  <si>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</si>
  <si>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</si>
  <si>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</si>
  <si>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</si>
  <si>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</si>
  <si>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</si>
  <si>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</si>
  <si>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</si>
  <si>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</si>
  <si>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</si>
  <si>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</si>
  <si>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</si>
  <si>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</si>
  <si>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</si>
  <si>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</si>
  <si>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</si>
  <si>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</si>
  <si>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</si>
  <si>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</si>
  <si>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</si>
  <si>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</si>
  <si>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</si>
  <si>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</si>
  <si>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</si>
  <si>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</si>
  <si>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</si>
  <si>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</si>
  <si>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</si>
  <si>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</si>
  <si>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</si>
  <si>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</si>
  <si>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</si>
  <si>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</si>
  <si>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</si>
  <si>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</si>
  <si>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</si>
  <si>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</si>
  <si>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</si>
  <si>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</si>
  <si>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</si>
  <si>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</si>
  <si>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</si>
  <si>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</si>
  <si>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</si>
  <si>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</si>
  <si>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</si>
  <si>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</si>
  <si>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</si>
  <si>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</si>
  <si>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</si>
  <si>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</si>
  <si>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</si>
  <si>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</si>
  <si>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</si>
  <si>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</si>
  <si>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</si>
  <si>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</si>
  <si>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</si>
  <si>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</si>
  <si>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</si>
  <si>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</si>
  <si>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</si>
  <si>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</si>
  <si>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</si>
  <si>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</si>
  <si>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</si>
  <si>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</si>
  <si>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</si>
  <si>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</si>
  <si>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</si>
  <si>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</si>
  <si>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</si>
  <si>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</si>
  <si>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</si>
  <si>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</si>
  <si>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</si>
  <si>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</si>
  <si>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</si>
  <si>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</si>
  <si>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</si>
  <si>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</si>
  <si>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</si>
  <si>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</si>
  <si>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</si>
  <si>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</si>
  <si>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</si>
  <si>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</si>
  <si>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</si>
  <si>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</si>
  <si>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</si>
  <si>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</si>
  <si>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</si>
  <si>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</si>
  <si>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</si>
  <si>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</si>
  <si>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</si>
  <si>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</si>
  <si>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</si>
  <si>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</si>
  <si>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</si>
  <si>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</si>
  <si>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</si>
  <si>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</si>
  <si>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</si>
  <si>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</si>
  <si>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</si>
  <si>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</si>
  <si>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</si>
  <si>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</si>
  <si>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</si>
  <si>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</si>
  <si>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</si>
  <si>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</si>
  <si>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</si>
  <si>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</si>
  <si>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</si>
  <si>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</si>
  <si>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</si>
  <si>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</si>
  <si>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</si>
  <si>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</si>
  <si>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</si>
  <si>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</si>
  <si>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</si>
  <si>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</si>
  <si>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</si>
  <si>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</si>
  <si>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</si>
  <si>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</si>
  <si>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</si>
  <si>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</si>
  <si>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</si>
  <si>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</si>
  <si>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</si>
  <si>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</si>
  <si>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</si>
  <si>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</si>
  <si>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</si>
  <si>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</si>
  <si>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</si>
  <si>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</si>
  <si>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</si>
  <si>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</si>
  <si>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</si>
  <si>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</si>
  <si>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</si>
  <si>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</si>
  <si>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</si>
  <si>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</si>
  <si>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</si>
  <si>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</si>
  <si>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</si>
  <si>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</si>
  <si>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</si>
  <si>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</si>
  <si>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</si>
  <si>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</si>
  <si>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</si>
  <si>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</si>
  <si>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</si>
  <si>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</si>
  <si>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</si>
  <si>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</si>
  <si>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</si>
  <si>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</si>
  <si>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</si>
  <si>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</si>
  <si>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</si>
  <si>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</si>
  <si>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</si>
  <si>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</si>
  <si>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</si>
  <si>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</si>
  <si>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</si>
  <si>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</si>
  <si>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</si>
  <si>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</si>
  <si>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</si>
  <si>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</si>
  <si>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</si>
  <si>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</si>
  <si>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</si>
  <si>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</si>
  <si>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</si>
  <si>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</si>
  <si>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</si>
  <si>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</si>
  <si>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</si>
  <si>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</si>
  <si>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</si>
  <si>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</si>
  <si>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</si>
  <si>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</si>
  <si>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</si>
  <si>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</si>
  <si>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</si>
  <si>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</si>
  <si>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</si>
  <si>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</si>
  <si>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</si>
  <si>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</si>
  <si>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</si>
  <si>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</si>
  <si>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</si>
  <si>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</si>
  <si>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</si>
  <si>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</si>
  <si>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</si>
  <si>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</si>
  <si>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</si>
  <si>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</si>
  <si>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</si>
  <si>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</si>
  <si>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</si>
  <si>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</si>
  <si>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</si>
  <si>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</si>
  <si>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</si>
  <si>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</si>
  <si>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</si>
  <si>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</si>
  <si>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</si>
  <si>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</si>
  <si>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</si>
  <si>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</si>
  <si>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</si>
  <si>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</si>
  <si>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</si>
  <si>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</si>
  <si>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</si>
  <si>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</si>
  <si>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</si>
  <si>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</si>
  <si>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</si>
  <si>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</si>
  <si>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</si>
  <si>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</si>
  <si>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</si>
  <si>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</si>
  <si>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</si>
  <si>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</si>
  <si>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</si>
  <si>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</si>
  <si>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</si>
  <si>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</si>
  <si>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</si>
  <si>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</si>
  <si>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</si>
  <si>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</si>
  <si>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</si>
  <si>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</si>
  <si>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</si>
  <si>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</si>
  <si>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</si>
  <si>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</si>
  <si>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</si>
  <si>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</si>
  <si>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</si>
  <si>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</si>
  <si>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</si>
  <si>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</si>
  <si>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</si>
  <si>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</si>
  <si>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</si>
  <si>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</si>
  <si>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</si>
  <si>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</si>
  <si>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</si>
  <si>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</si>
  <si>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</si>
  <si>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</si>
  <si>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</si>
  <si>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</si>
  <si>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</si>
  <si>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</si>
  <si>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</si>
  <si>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</si>
  <si>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</si>
  <si>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</si>
  <si>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</si>
  <si>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</si>
  <si>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</si>
  <si>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</si>
  <si>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</si>
  <si>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</si>
  <si>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</si>
  <si>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</si>
  <si>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</si>
  <si>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</si>
  <si>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</si>
  <si>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</si>
  <si>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</si>
  <si>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</si>
  <si>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</si>
  <si>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</si>
  <si>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</si>
  <si>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</si>
  <si>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</si>
  <si>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</si>
  <si>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</si>
  <si>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</si>
  <si>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</si>
  <si>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</si>
  <si>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</si>
  <si>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</si>
  <si>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</si>
  <si>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</si>
  <si>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</si>
  <si>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</si>
  <si>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</si>
  <si>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</si>
  <si>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</si>
  <si>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</si>
  <si>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</si>
  <si>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</si>
  <si>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</si>
  <si>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</si>
  <si>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</si>
  <si>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</si>
  <si>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</si>
  <si>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</si>
  <si>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</si>
  <si>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</si>
  <si>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</si>
  <si>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</si>
  <si>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</si>
  <si>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</si>
  <si>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</si>
  <si>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</si>
  <si>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</si>
  <si>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</si>
  <si>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</si>
  <si>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</si>
  <si>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</si>
  <si>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</si>
  <si>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</si>
  <si>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</si>
  <si>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</si>
  <si>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</si>
  <si>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</si>
  <si>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</si>
  <si>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</si>
  <si>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</si>
  <si>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</si>
  <si>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</si>
  <si>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</si>
  <si>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</si>
  <si>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</si>
  <si>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</si>
  <si>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</si>
  <si>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</si>
  <si>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</si>
  <si>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</si>
  <si>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</si>
  <si>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</si>
  <si>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</si>
  <si>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</si>
  <si>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</si>
  <si>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</si>
  <si>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</si>
  <si>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</si>
  <si>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</si>
  <si>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</si>
  <si>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</si>
  <si>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</si>
  <si>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</si>
  <si>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</si>
  <si>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</si>
  <si>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</si>
  <si>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</si>
  <si>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</si>
  <si>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</si>
  <si>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</si>
  <si>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</si>
  <si>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</si>
  <si>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</si>
  <si>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</si>
  <si>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</si>
  <si>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</si>
  <si>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</si>
  <si>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</si>
  <si>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</si>
  <si>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</si>
  <si>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</si>
  <si>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</si>
  <si>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</si>
  <si>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</si>
  <si>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</si>
  <si>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</si>
  <si>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</si>
  <si>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</si>
  <si>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</si>
  <si>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</si>
  <si>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</si>
  <si>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</si>
  <si>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</si>
  <si>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</si>
  <si>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</si>
  <si>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</si>
  <si>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</si>
  <si>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</si>
  <si>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</si>
  <si>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</si>
  <si>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</si>
  <si>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</si>
  <si>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</si>
  <si>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</si>
  <si>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</si>
  <si>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</si>
  <si>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</si>
  <si>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</si>
  <si>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</si>
  <si>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</si>
  <si>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</si>
  <si>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</si>
  <si>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</si>
  <si>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</si>
  <si>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</si>
  <si>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</si>
  <si>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</si>
  <si>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</si>
  <si>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</si>
  <si>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</si>
  <si>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</si>
  <si>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</si>
  <si>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</si>
  <si>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</si>
  <si>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</si>
  <si>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</si>
  <si>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</si>
  <si>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</si>
  <si>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</si>
  <si>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</si>
  <si>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</si>
  <si>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</si>
  <si>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</si>
  <si>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</si>
  <si>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</si>
  <si>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</si>
  <si>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</si>
  <si>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</si>
  <si>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</si>
  <si>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</si>
  <si>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</si>
  <si>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</si>
  <si>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</si>
  <si>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</si>
  <si>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</si>
  <si>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</si>
  <si>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</si>
  <si>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</si>
  <si>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</si>
  <si>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</si>
  <si>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</si>
  <si>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</si>
  <si>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</si>
  <si>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</si>
  <si>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</si>
  <si>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</si>
  <si>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</si>
  <si>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</si>
  <si>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</si>
  <si>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</si>
  <si>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</si>
  <si>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</si>
  <si>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</si>
  <si>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</si>
  <si>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</si>
  <si>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</si>
  <si>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</si>
  <si>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</si>
  <si>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</si>
  <si>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</si>
  <si>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</si>
  <si>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</si>
  <si>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</si>
  <si>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</si>
  <si>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</si>
  <si>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</si>
  <si>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</si>
  <si>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</si>
  <si>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</si>
  <si>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</si>
  <si>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</si>
  <si>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</si>
  <si>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</si>
  <si>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</si>
  <si>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</si>
  <si>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</si>
  <si>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</si>
  <si>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</si>
  <si>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</si>
  <si>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</si>
  <si>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</si>
  <si>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</si>
  <si>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</si>
  <si>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</si>
  <si>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</si>
  <si>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</si>
  <si>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</si>
  <si>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</si>
  <si>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</si>
  <si>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</si>
  <si>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</si>
  <si>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</si>
  <si>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</si>
  <si>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</si>
  <si>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</si>
  <si>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</si>
  <si>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</si>
  <si>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</si>
  <si>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</si>
  <si>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</si>
  <si>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</si>
  <si>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</si>
  <si>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</si>
  <si>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</si>
  <si>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</si>
  <si>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</si>
  <si>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</si>
  <si>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</si>
  <si>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</si>
  <si>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</si>
  <si>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</si>
  <si>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</si>
  <si>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</si>
  <si>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</si>
  <si>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</si>
  <si>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</si>
  <si>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</si>
  <si>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</si>
  <si>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</si>
  <si>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</si>
  <si>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</si>
  <si>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</si>
  <si>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</si>
  <si>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</si>
  <si>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</si>
  <si>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</si>
  <si>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</si>
  <si>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</si>
  <si>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</si>
  <si>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</si>
  <si>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</si>
  <si>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</si>
  <si>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</si>
  <si>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</si>
  <si>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</si>
  <si>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</si>
  <si>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</si>
  <si>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</si>
  <si>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</si>
  <si>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</si>
  <si>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</si>
  <si>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</si>
  <si>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</si>
  <si>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</si>
  <si>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</si>
  <si>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</si>
  <si>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</si>
  <si>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</si>
  <si>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</si>
  <si>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</si>
  <si>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</si>
  <si>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</si>
  <si>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</si>
  <si>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</si>
  <si>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</si>
  <si>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</si>
  <si>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</si>
  <si>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</si>
  <si>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</si>
  <si>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</si>
  <si>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</si>
  <si>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</si>
  <si>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</si>
  <si>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</si>
  <si>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</si>
  <si>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</si>
  <si>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</si>
  <si>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</si>
  <si>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</si>
  <si>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</si>
  <si>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</si>
  <si>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</si>
  <si>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</si>
  <si>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</si>
  <si>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</si>
  <si>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</si>
  <si>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</si>
  <si>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</si>
  <si>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</si>
  <si>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</si>
  <si>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</si>
  <si>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</si>
  <si>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</si>
  <si>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</si>
  <si>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</si>
  <si>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</si>
  <si>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</si>
  <si>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</si>
  <si>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</si>
  <si>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</si>
  <si>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</si>
  <si>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</si>
  <si>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</si>
  <si>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</si>
  <si>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</si>
  <si>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</si>
  <si>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</si>
  <si>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</si>
  <si>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</si>
  <si>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</si>
  <si>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</si>
  <si>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</si>
  <si>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</si>
  <si>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</si>
  <si>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</si>
  <si>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</si>
  <si>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</si>
  <si>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</si>
  <si>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</si>
  <si>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</si>
  <si>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</si>
  <si>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</si>
  <si>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</si>
  <si>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</si>
  <si>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</si>
  <si>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</si>
  <si>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</si>
  <si>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</si>
  <si>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</si>
  <si>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</si>
  <si>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</si>
  <si>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</si>
  <si>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</si>
  <si>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</si>
  <si>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</si>
  <si>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</si>
  <si>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</si>
  <si>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</si>
  <si>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</si>
  <si>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</si>
  <si>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</si>
  <si>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</si>
  <si>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</si>
  <si>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</si>
  <si>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</si>
  <si>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</si>
  <si>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</si>
  <si>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</si>
  <si>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</si>
  <si>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</si>
  <si>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</si>
  <si>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</si>
  <si>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</si>
  <si>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</si>
  <si>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</si>
  <si>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</si>
  <si>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</si>
  <si>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</si>
  <si>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</si>
  <si>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</si>
  <si>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</si>
  <si>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</si>
  <si>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</si>
  <si>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</si>
  <si>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</si>
  <si>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</si>
  <si>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</si>
  <si>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</si>
  <si>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</si>
  <si>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</si>
  <si>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</si>
  <si>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</si>
  <si>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</si>
  <si>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</si>
  <si>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</si>
  <si>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</si>
  <si>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</si>
  <si>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</si>
  <si>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</si>
  <si>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</si>
  <si>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</si>
  <si>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</si>
  <si>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</si>
  <si>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</si>
  <si>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</si>
  <si>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</si>
  <si>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</si>
  <si>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</si>
  <si>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</si>
  <si>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</si>
  <si>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</si>
  <si>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</si>
  <si>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</si>
  <si>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</si>
  <si>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</si>
  <si>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</si>
  <si>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</si>
  <si>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</si>
  <si>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</si>
  <si>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</si>
  <si>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</si>
  <si>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</si>
  <si>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</si>
  <si>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</si>
  <si>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</si>
  <si>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</si>
  <si>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</si>
  <si>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</si>
  <si>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</si>
  <si>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</si>
  <si>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</si>
  <si>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</si>
  <si>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</si>
  <si>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</si>
  <si>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</si>
  <si>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</si>
  <si>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</si>
  <si>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</si>
  <si>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</si>
  <si>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</si>
  <si>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</si>
  <si>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</si>
  <si>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</si>
  <si>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</si>
  <si>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</si>
  <si>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</si>
  <si>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</si>
  <si>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</si>
  <si>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</si>
  <si>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</si>
  <si>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</si>
  <si>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</si>
  <si>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</si>
  <si>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</si>
  <si>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</si>
  <si>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</si>
  <si>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</si>
  <si>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</si>
  <si>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</si>
  <si>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</si>
  <si>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</si>
  <si>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</si>
  <si>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</si>
  <si>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</si>
  <si>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</si>
  <si>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</si>
  <si>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</si>
  <si>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</si>
  <si>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</si>
  <si>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</si>
  <si>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</si>
  <si>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</si>
  <si>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</si>
  <si>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</si>
  <si>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</si>
  <si>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</si>
  <si>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</si>
  <si>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</si>
  <si>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</si>
  <si>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</si>
  <si>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</si>
  <si>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</si>
  <si>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</si>
  <si>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</si>
  <si>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</si>
  <si>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</si>
  <si>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</si>
  <si>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</si>
  <si>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</si>
  <si>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</si>
  <si>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</si>
  <si>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</si>
  <si>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</si>
  <si>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</si>
  <si>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</si>
  <si>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</si>
  <si>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</si>
  <si>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</si>
  <si>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</si>
  <si>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</si>
  <si>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</si>
  <si>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</si>
  <si>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</si>
  <si>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</si>
  <si>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</si>
  <si>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</si>
  <si>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</si>
  <si>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</si>
  <si>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</si>
  <si>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</si>
  <si>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</si>
  <si>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</si>
  <si>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</si>
  <si>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</si>
  <si>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</si>
  <si>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</si>
  <si>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</si>
  <si>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</si>
  <si>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</si>
  <si>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</si>
  <si>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</si>
  <si>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</si>
  <si>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</si>
  <si>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</si>
  <si>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</si>
  <si>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</si>
  <si>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</si>
  <si>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</si>
  <si>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</si>
  <si>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</si>
  <si>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</si>
  <si>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</si>
  <si>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</si>
  <si>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</si>
  <si>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</si>
  <si>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</si>
  <si>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</si>
  <si>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</si>
  <si>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</si>
  <si>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</si>
  <si>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</si>
  <si>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</si>
  <si>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</si>
  <si>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</si>
  <si>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</si>
  <si>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</si>
  <si>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</si>
  <si>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</si>
  <si>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</si>
  <si>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</si>
  <si>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</si>
  <si>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</si>
  <si>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</si>
  <si>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</si>
  <si>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</si>
  <si>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</si>
  <si>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</si>
  <si>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</si>
  <si>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</si>
  <si>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</si>
  <si>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</si>
  <si>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</si>
  <si>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</si>
  <si>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</si>
  <si>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</si>
  <si>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</si>
  <si>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</si>
  <si>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</si>
  <si>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</si>
  <si>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</si>
  <si>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</si>
  <si>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</si>
  <si>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</si>
  <si>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</si>
  <si>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</si>
  <si>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</si>
  <si>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</si>
  <si>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</si>
  <si>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</si>
  <si>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</si>
  <si>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</si>
  <si>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</si>
  <si>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</si>
  <si>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</si>
  <si>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</si>
  <si>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</si>
  <si>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</si>
  <si>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</si>
  <si>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</si>
  <si>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</si>
  <si>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</si>
  <si>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</si>
  <si>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</si>
  <si>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</si>
  <si>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</si>
  <si>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</si>
  <si>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</si>
  <si>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</si>
  <si>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</si>
  <si>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</si>
  <si>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</si>
  <si>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</si>
  <si>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</si>
  <si>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</si>
  <si>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</si>
  <si>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</si>
  <si>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</si>
  <si>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</si>
  <si>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</si>
  <si>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</si>
  <si>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</si>
  <si>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</si>
  <si>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</si>
  <si>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</si>
  <si>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</si>
  <si>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</si>
  <si>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</si>
  <si>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</si>
  <si>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</si>
  <si>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</si>
  <si>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</si>
  <si>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</si>
  <si>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</si>
  <si>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</si>
  <si>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</si>
  <si>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</si>
  <si>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</si>
  <si>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</si>
  <si>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</si>
  <si>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</si>
  <si>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</si>
  <si>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</si>
  <si>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</si>
  <si>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</si>
  <si>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</si>
  <si>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</si>
  <si>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</si>
  <si>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</si>
  <si>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</si>
  <si>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</si>
  <si>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</si>
  <si>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</si>
  <si>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</si>
  <si>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</si>
  <si>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</si>
  <si>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</si>
  <si>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</si>
  <si>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</si>
  <si>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</si>
  <si>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</si>
  <si>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</si>
  <si>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</si>
  <si>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</si>
  <si>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</si>
  <si>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</si>
  <si>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</si>
  <si>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</si>
  <si>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</si>
  <si>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</si>
  <si>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</si>
  <si>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</si>
  <si>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</si>
  <si>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</si>
  <si>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</si>
  <si>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</si>
  <si>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</si>
  <si>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</si>
  <si>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</si>
  <si>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</si>
  <si>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</si>
  <si>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</si>
  <si>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</si>
  <si>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</si>
  <si>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</si>
  <si>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</si>
  <si>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</si>
  <si>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</si>
  <si>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</si>
  <si>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</si>
  <si>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</si>
  <si>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</si>
  <si>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</si>
  <si>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</si>
  <si>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</si>
  <si>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</si>
  <si>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</si>
  <si>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</si>
  <si>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</si>
  <si>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</si>
  <si>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</si>
  <si>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</si>
  <si>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</si>
  <si>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</si>
  <si>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</si>
  <si>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</si>
  <si>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</si>
  <si>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</si>
  <si>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</si>
  <si>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</si>
  <si>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</si>
  <si>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</si>
  <si>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</si>
  <si>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</si>
  <si>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</si>
  <si>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</si>
  <si>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</si>
  <si>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</si>
  <si>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</si>
  <si>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</si>
  <si>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</si>
  <si>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</si>
  <si>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</si>
  <si>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</si>
  <si>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</si>
  <si>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</si>
  <si>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</si>
  <si>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</si>
  <si>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</si>
  <si>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</si>
  <si>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</si>
  <si>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</si>
  <si>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</si>
  <si>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</si>
  <si>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</si>
  <si>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</si>
  <si>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</si>
  <si>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</si>
  <si>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</si>
  <si>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</si>
  <si>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</si>
  <si>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</si>
  <si>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</si>
  <si>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</si>
  <si>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</si>
  <si>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</si>
  <si>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</si>
  <si>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</si>
  <si>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</si>
  <si>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</si>
  <si>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</si>
  <si>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</si>
  <si>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</si>
  <si>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</si>
  <si>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</si>
  <si>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</si>
  <si>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</si>
  <si>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</si>
  <si>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</si>
  <si>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</si>
  <si>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</si>
  <si>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</si>
  <si>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</si>
  <si>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</si>
  <si>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</si>
  <si>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</si>
  <si>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</si>
  <si>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</si>
  <si>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</si>
  <si>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</si>
  <si>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</si>
  <si>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</si>
  <si>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</si>
  <si>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</si>
  <si>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</si>
  <si>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</si>
  <si>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</si>
  <si>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</si>
  <si>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</si>
  <si>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</si>
  <si>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</si>
  <si>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</si>
  <si>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</si>
  <si>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</si>
  <si>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</si>
  <si>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</si>
  <si>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</si>
  <si>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</si>
  <si>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</si>
  <si>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</si>
  <si>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</si>
  <si>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</si>
  <si>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</si>
  <si>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</si>
  <si>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</si>
  <si>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</si>
  <si>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</si>
  <si>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</si>
  <si>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</si>
  <si>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</si>
  <si>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</si>
  <si>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</si>
  <si>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</si>
  <si>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</si>
  <si>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</si>
  <si>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</si>
  <si>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</si>
  <si>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</si>
  <si>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</si>
  <si>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</si>
  <si>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</si>
  <si>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</si>
  <si>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</si>
  <si>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</si>
  <si>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</si>
  <si>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</si>
  <si>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</si>
  <si>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</si>
  <si>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</si>
  <si>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</si>
  <si>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</si>
  <si>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</si>
  <si>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</si>
  <si>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</si>
  <si>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</si>
  <si>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</si>
  <si>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</si>
  <si>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</si>
  <si>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</si>
  <si>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</si>
  <si>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</si>
  <si>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</si>
  <si>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</si>
  <si>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</si>
  <si>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</si>
  <si>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</si>
  <si>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</si>
  <si>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</si>
  <si>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</si>
  <si>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</si>
  <si>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</si>
  <si>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</si>
  <si>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</si>
  <si>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</si>
  <si>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</si>
  <si>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</si>
  <si>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</si>
  <si>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</si>
  <si>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</si>
  <si>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</si>
  <si>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</si>
  <si>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</si>
  <si>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</si>
  <si>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</si>
  <si>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</si>
  <si>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</si>
  <si>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</si>
  <si>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</si>
  <si>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</si>
  <si>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</si>
  <si>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</si>
  <si>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</si>
  <si>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</si>
  <si>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</si>
  <si>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</si>
  <si>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</si>
  <si>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</si>
  <si>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</si>
  <si>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</si>
  <si>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</si>
  <si>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</si>
  <si>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</si>
  <si>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</si>
  <si>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</si>
  <si>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</si>
  <si>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</si>
  <si>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</si>
  <si>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</si>
  <si>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</si>
  <si>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</si>
  <si>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</si>
  <si>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</si>
  <si>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</si>
  <si>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</si>
  <si>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</si>
  <si>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</si>
  <si>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</si>
  <si>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</si>
  <si>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</si>
  <si>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</si>
  <si>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</si>
  <si>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</si>
  <si>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</si>
  <si>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</si>
  <si>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</si>
  <si>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</si>
  <si>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</si>
  <si>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</si>
  <si>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</si>
  <si>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</si>
  <si>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</si>
  <si>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</si>
  <si>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</si>
  <si>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</si>
  <si>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</si>
  <si>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</si>
  <si>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</si>
  <si>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</si>
  <si>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</si>
  <si>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</si>
  <si>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</si>
  <si>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</si>
  <si>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</si>
  <si>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</si>
  <si>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</si>
  <si>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</si>
  <si>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</si>
  <si>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</si>
  <si>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</si>
  <si>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</si>
  <si>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</si>
  <si>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</si>
  <si>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</si>
  <si>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</si>
  <si>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</si>
  <si>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</si>
  <si>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</si>
  <si>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</si>
  <si>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</si>
  <si>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</si>
  <si>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</si>
  <si>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</si>
  <si>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</si>
  <si>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</si>
  <si>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</si>
  <si>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</si>
  <si>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</si>
  <si>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</si>
  <si>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</si>
  <si>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</si>
  <si>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</si>
  <si>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</si>
  <si>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</si>
  <si>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</si>
  <si>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</si>
  <si>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</si>
  <si>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</si>
  <si>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</si>
  <si>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</si>
  <si>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</si>
  <si>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</si>
  <si>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</si>
  <si>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</si>
  <si>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</si>
  <si>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</si>
  <si>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</si>
  <si>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</si>
  <si>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</si>
  <si>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</si>
  <si>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</si>
  <si>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</si>
  <si>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</si>
  <si>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</si>
  <si>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</si>
  <si>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</si>
  <si>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</si>
  <si>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</si>
  <si>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</si>
  <si>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</si>
  <si>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</si>
  <si>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</si>
  <si>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</si>
  <si>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</si>
  <si>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</si>
  <si>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</si>
  <si>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</si>
  <si>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</si>
  <si>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</si>
  <si>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</si>
  <si>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</si>
  <si>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</si>
  <si>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</si>
  <si>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</si>
  <si>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</si>
  <si>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</si>
  <si>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</si>
  <si>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</si>
  <si>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</si>
  <si>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</si>
  <si>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</si>
  <si>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</si>
  <si>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</si>
  <si>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</si>
  <si>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</si>
  <si>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</si>
  <si>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</si>
  <si>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</si>
  <si>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</si>
  <si>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</si>
  <si>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</si>
  <si>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</si>
  <si>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</si>
  <si>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</si>
  <si>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</si>
  <si>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</si>
  <si>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</si>
  <si>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</si>
  <si>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</si>
  <si>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</si>
  <si>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</si>
  <si>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</si>
  <si>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</si>
  <si>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</si>
  <si>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</si>
  <si>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</si>
  <si>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</si>
  <si>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</si>
  <si>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</si>
  <si>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</si>
  <si>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</si>
  <si>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</si>
  <si>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</si>
  <si>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</si>
  <si>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</si>
  <si>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</si>
  <si>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</si>
  <si>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</si>
  <si>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</si>
  <si>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</si>
  <si>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</si>
  <si>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</si>
  <si>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</si>
  <si>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</si>
  <si>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</si>
  <si>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</si>
  <si>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</si>
  <si>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</si>
  <si>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</si>
  <si>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</si>
  <si>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</si>
  <si>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</si>
  <si>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</si>
  <si>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</si>
  <si>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</si>
  <si>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</si>
  <si>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</si>
  <si>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</si>
  <si>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</si>
  <si>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</si>
  <si>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</si>
  <si>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</si>
  <si>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</si>
  <si>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</si>
  <si>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</si>
  <si>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</si>
  <si>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</si>
  <si>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</si>
  <si>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</si>
  <si>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</si>
  <si>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</si>
  <si>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</si>
  <si>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</si>
  <si>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</si>
  <si>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</si>
  <si>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</si>
  <si>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</si>
  <si>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</si>
  <si>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</si>
  <si>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</si>
  <si>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</si>
  <si>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</si>
  <si>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</si>
  <si>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</si>
  <si>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</si>
  <si>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</si>
  <si>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</si>
  <si>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</si>
  <si>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</si>
  <si>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</si>
  <si>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</si>
  <si>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</si>
  <si>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</si>
  <si>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</si>
  <si>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</si>
  <si>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</si>
  <si>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</si>
  <si>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</si>
  <si>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</si>
  <si>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</si>
  <si>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</si>
  <si>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</si>
  <si>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</si>
  <si>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</si>
  <si>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</si>
  <si>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</si>
  <si>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</si>
  <si>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</si>
  <si>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</si>
  <si>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</si>
  <si>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</si>
  <si>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</si>
  <si>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</si>
  <si>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</si>
  <si>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</si>
  <si>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</si>
  <si>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</si>
  <si>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</si>
  <si>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</si>
  <si>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</si>
  <si>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</si>
  <si>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</si>
  <si>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</si>
  <si>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</si>
  <si>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</si>
  <si>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</si>
  <si>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</si>
  <si>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</si>
  <si>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</si>
  <si>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</si>
  <si>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</si>
  <si>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</si>
  <si>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</si>
  <si>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</si>
  <si>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</si>
  <si>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</si>
  <si>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</si>
  <si>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</si>
  <si>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</si>
  <si>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</si>
  <si>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</si>
  <si>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</si>
  <si>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</si>
  <si>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</si>
  <si>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</si>
  <si>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</si>
  <si>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</si>
  <si>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</si>
  <si>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</si>
  <si>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</si>
  <si>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</si>
  <si>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</si>
  <si>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</si>
  <si>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</si>
  <si>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</si>
  <si>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</si>
  <si>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</si>
  <si>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</si>
  <si>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</si>
  <si>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</si>
  <si>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</si>
  <si>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</si>
  <si>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</si>
  <si>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</si>
  <si>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</si>
  <si>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</si>
  <si>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</si>
  <si>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</si>
  <si>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</si>
  <si>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</si>
  <si>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</si>
  <si>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</si>
  <si>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</si>
  <si>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</si>
  <si>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</si>
  <si>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</si>
  <si>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</si>
  <si>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</si>
  <si>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</si>
  <si>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</si>
  <si>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</si>
  <si>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</si>
  <si>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</si>
  <si>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</si>
  <si>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</si>
  <si>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</si>
  <si>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</si>
  <si>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</si>
  <si>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</si>
  <si>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</si>
  <si>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</si>
  <si>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</si>
  <si>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</si>
  <si>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</si>
  <si>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</si>
  <si>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</si>
  <si>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</si>
  <si>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</si>
  <si>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</si>
  <si>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</si>
  <si>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</si>
  <si>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</si>
  <si>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</si>
  <si>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</si>
  <si>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</si>
  <si>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</si>
  <si>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</si>
  <si>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</si>
  <si>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</si>
  <si>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</si>
  <si>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</si>
  <si>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</si>
  <si>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</si>
  <si>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</si>
  <si>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</si>
  <si>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</si>
  <si>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</si>
  <si>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</si>
  <si>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</si>
  <si>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</si>
  <si>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</si>
  <si>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</si>
  <si>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</si>
  <si>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</si>
  <si>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</si>
  <si>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</si>
  <si>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</si>
  <si>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</si>
  <si>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</si>
  <si>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</si>
  <si>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</si>
  <si>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</si>
  <si>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</si>
  <si>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</si>
  <si>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</si>
  <si>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</si>
  <si>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</si>
  <si>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</si>
  <si>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</si>
  <si>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</si>
  <si>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</si>
  <si>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</si>
  <si>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</si>
  <si>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</si>
  <si>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</si>
  <si>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</si>
  <si>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</si>
  <si>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</si>
  <si>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</si>
  <si>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</si>
  <si>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</si>
  <si>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</si>
  <si>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</si>
  <si>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</si>
  <si>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</si>
  <si>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</si>
  <si>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</si>
  <si>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</si>
  <si>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</si>
  <si>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</si>
  <si>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</si>
  <si>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</si>
  <si>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</si>
  <si>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</si>
  <si>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</si>
  <si>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</si>
  <si>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</si>
  <si>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</si>
  <si>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</si>
  <si>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</si>
  <si>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</si>
  <si>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</si>
  <si>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</si>
  <si>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</si>
  <si>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</si>
  <si>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</si>
  <si>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</si>
  <si>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</si>
  <si>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</si>
  <si>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</si>
  <si>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</si>
  <si>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</si>
  <si>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</si>
  <si>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</si>
  <si>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</si>
  <si>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</si>
  <si>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</si>
  <si>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</si>
  <si>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</si>
  <si>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</si>
  <si>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</si>
  <si>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</si>
  <si>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</si>
  <si>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</si>
  <si>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</si>
  <si>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</si>
  <si>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</si>
  <si>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</si>
  <si>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</si>
  <si>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</si>
  <si>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</si>
  <si>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</si>
  <si>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</si>
  <si>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</si>
  <si>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</si>
  <si>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</si>
  <si>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</si>
  <si>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</si>
  <si>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</si>
  <si>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</si>
  <si>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</si>
  <si>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</si>
  <si>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</si>
  <si>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</si>
  <si>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</si>
  <si>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</si>
  <si>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</si>
  <si>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</si>
  <si>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</si>
  <si>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</si>
  <si>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</si>
  <si>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</si>
  <si>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</si>
  <si>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</si>
  <si>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</si>
  <si>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</si>
  <si>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</si>
  <si>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</si>
  <si>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</si>
  <si>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</si>
  <si>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</si>
  <si>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</si>
  <si>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</si>
  <si>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</si>
  <si>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</si>
  <si>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</si>
  <si>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</si>
  <si>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</si>
  <si>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</si>
  <si>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</si>
  <si>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</si>
  <si>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</si>
  <si>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</si>
  <si>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</si>
  <si>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</si>
  <si>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</si>
  <si>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</si>
  <si>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</si>
  <si>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</si>
  <si>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</si>
  <si>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</si>
  <si>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</si>
  <si>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</si>
  <si>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</si>
  <si>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</si>
  <si>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</si>
  <si>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</si>
  <si>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</si>
  <si>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</si>
  <si>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</si>
  <si>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</si>
  <si>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</si>
  <si>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</si>
  <si>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</si>
  <si>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</si>
  <si>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</si>
  <si>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</si>
  <si>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</si>
  <si>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</si>
  <si>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</si>
  <si>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</si>
  <si>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</si>
  <si>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</si>
  <si>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</si>
  <si>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</si>
  <si>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</si>
  <si>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</si>
  <si>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</si>
  <si>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</si>
  <si>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</si>
  <si>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</si>
  <si>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</si>
  <si>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</si>
  <si>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</si>
  <si>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</si>
  <si>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</si>
  <si>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</si>
  <si>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</si>
  <si>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</si>
  <si>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</si>
  <si>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</si>
  <si>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</si>
  <si>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</si>
  <si>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</si>
  <si>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</si>
  <si>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</si>
  <si>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</si>
  <si>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</si>
  <si>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</si>
  <si>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</si>
  <si>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</si>
  <si>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</si>
  <si>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</si>
  <si>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</si>
  <si>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</si>
  <si>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</si>
  <si>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</si>
  <si>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</si>
  <si>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</si>
  <si>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</si>
  <si>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</si>
  <si>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</si>
  <si>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</si>
  <si>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</si>
  <si>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</si>
  <si>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</si>
  <si>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</si>
  <si>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</si>
  <si>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</si>
  <si>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</si>
  <si>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</si>
  <si>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</si>
  <si>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</si>
  <si>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</si>
  <si>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</si>
  <si>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</si>
  <si>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</si>
  <si>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</si>
  <si>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</si>
  <si>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</si>
  <si>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</si>
  <si>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</si>
  <si>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</si>
  <si>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</si>
  <si>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</si>
  <si>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</si>
  <si>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</si>
  <si>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</si>
  <si>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</si>
  <si>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</si>
  <si>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</si>
  <si>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</si>
  <si>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</si>
  <si>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</si>
  <si>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</si>
  <si>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</si>
  <si>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</si>
  <si>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</si>
  <si>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</si>
  <si>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</si>
  <si>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</si>
  <si>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</si>
  <si>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</si>
  <si>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</si>
  <si>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</si>
  <si>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</si>
  <si>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</si>
  <si>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</si>
  <si>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</si>
  <si>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</si>
  <si>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</si>
  <si>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</si>
  <si>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</si>
  <si>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</si>
  <si>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</si>
  <si>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</si>
  <si>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</si>
  <si>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</si>
  <si>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</si>
  <si>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</si>
  <si>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</si>
  <si>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</si>
  <si>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</si>
  <si>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</si>
  <si>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</si>
  <si>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</si>
  <si>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</si>
  <si>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</si>
  <si>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</si>
  <si>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</si>
  <si>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</si>
  <si>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</si>
  <si>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</si>
  <si>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</si>
  <si>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</si>
  <si>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</si>
  <si>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</si>
  <si>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</si>
  <si>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</si>
  <si>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</si>
  <si>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</si>
  <si>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</si>
  <si>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</si>
  <si>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</si>
  <si>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</si>
  <si>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</si>
  <si>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</si>
  <si>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</si>
  <si>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</si>
  <si>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</si>
  <si>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</si>
  <si>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</si>
  <si>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</si>
  <si>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</si>
  <si>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</si>
  <si>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</si>
  <si>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</si>
  <si>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</si>
  <si>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</si>
  <si>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</si>
  <si>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</si>
  <si>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</si>
  <si>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</si>
  <si>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</si>
  <si>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</si>
  <si>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</si>
  <si>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</si>
  <si>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</si>
  <si>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</si>
  <si>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</si>
  <si>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</si>
  <si>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</si>
  <si>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</si>
  <si>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</si>
  <si>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</si>
  <si>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</si>
  <si>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</si>
  <si>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</si>
  <si>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</si>
  <si>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</si>
  <si>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</si>
  <si>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</si>
  <si>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</si>
  <si>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</si>
  <si>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</si>
  <si>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</si>
  <si>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</si>
  <si>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</si>
  <si>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</si>
  <si>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</si>
  <si>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</si>
  <si>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</si>
  <si>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</si>
  <si>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</si>
  <si>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</si>
  <si>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</si>
  <si>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</si>
  <si>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</si>
  <si>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</si>
  <si>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</si>
  <si>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</si>
  <si>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</si>
  <si>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</si>
  <si>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</si>
  <si>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</si>
  <si>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</si>
  <si>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</si>
  <si>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</si>
  <si>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</si>
  <si>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</si>
  <si>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</si>
  <si>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</si>
  <si>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</si>
  <si>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</si>
  <si>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</si>
  <si>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</si>
  <si>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</si>
  <si>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</si>
  <si>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</si>
  <si>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</si>
  <si>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</si>
  <si>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</si>
  <si>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</si>
  <si>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</si>
  <si>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</si>
  <si>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</si>
  <si>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</si>
  <si>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</si>
  <si>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</si>
  <si>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</si>
  <si>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</si>
  <si>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</si>
  <si>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</si>
  <si>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</si>
  <si>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</si>
  <si>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</si>
  <si>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</si>
  <si>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</si>
  <si>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</si>
  <si>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</si>
  <si>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</si>
  <si>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</si>
  <si>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</si>
  <si>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</si>
  <si>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</si>
  <si>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</si>
  <si>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</si>
  <si>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</si>
  <si>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</si>
  <si>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</si>
  <si>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</si>
  <si>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</si>
  <si>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</si>
  <si>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</si>
  <si>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</si>
  <si>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</si>
  <si>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</si>
  <si>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</si>
  <si>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</si>
  <si>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</si>
  <si>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</si>
  <si>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</si>
  <si>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</si>
  <si>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</si>
  <si>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</si>
  <si>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</si>
  <si>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</si>
  <si>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</si>
  <si>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</si>
  <si>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</si>
  <si>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</si>
  <si>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</si>
  <si>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</si>
  <si>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</si>
  <si>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</si>
  <si>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</si>
  <si>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</si>
  <si>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</si>
  <si>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</si>
  <si>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</si>
  <si>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</si>
  <si>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</si>
  <si>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</si>
  <si>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</si>
  <si>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</si>
  <si>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</si>
  <si>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</si>
  <si>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</si>
  <si>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</si>
  <si>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</si>
  <si>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</si>
  <si>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</si>
  <si>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</si>
  <si>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</si>
  <si>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</si>
  <si>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</si>
  <si>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</si>
  <si>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</si>
  <si>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</si>
  <si>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</si>
  <si>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</si>
  <si>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</si>
  <si>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</si>
  <si>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</si>
  <si>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</si>
  <si>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</si>
  <si>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</si>
  <si>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</si>
  <si>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</si>
  <si>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</si>
  <si>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</si>
  <si>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</si>
  <si>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</si>
  <si>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</si>
  <si>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</si>
  <si>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</si>
  <si>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</si>
  <si>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</si>
  <si>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</si>
  <si>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</si>
  <si>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</si>
  <si>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</si>
  <si>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</si>
  <si>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</si>
  <si>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</si>
  <si>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</si>
  <si>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</si>
  <si>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</si>
  <si>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</si>
  <si>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</si>
  <si>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</si>
  <si>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</si>
  <si>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</si>
  <si>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</si>
  <si>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</si>
  <si>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</si>
  <si>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</si>
  <si>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</si>
  <si>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</si>
  <si>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</si>
  <si>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</si>
  <si>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</si>
  <si>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</si>
  <si>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</si>
  <si>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</si>
  <si>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</si>
  <si>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</si>
  <si>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</si>
  <si>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</si>
  <si>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</si>
  <si>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</si>
  <si>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</si>
  <si>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</si>
  <si>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</si>
  <si>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</si>
  <si>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</si>
  <si>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</si>
  <si>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</si>
  <si>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</si>
  <si>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</si>
  <si>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</si>
  <si>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</si>
  <si>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</si>
  <si>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</si>
  <si>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</si>
  <si>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</si>
  <si>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</si>
  <si>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</si>
  <si>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</si>
  <si>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</si>
  <si>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</si>
  <si>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</si>
  <si>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</si>
  <si>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</si>
  <si>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</si>
  <si>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</si>
  <si>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</si>
  <si>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</si>
  <si>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</si>
  <si>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</si>
  <si>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</si>
  <si>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</si>
  <si>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</si>
  <si>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</si>
  <si>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</si>
  <si>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</si>
  <si>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</si>
  <si>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</si>
  <si>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</si>
  <si>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</si>
  <si>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</si>
  <si>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</si>
  <si>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</si>
  <si>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</si>
  <si>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</si>
  <si>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</si>
  <si>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</si>
  <si>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</si>
  <si>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</si>
  <si>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</si>
  <si>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</si>
  <si>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</si>
  <si>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</si>
  <si>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</si>
  <si>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</si>
  <si>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</si>
  <si>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</si>
  <si>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</si>
  <si>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</si>
  <si>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</si>
  <si>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</si>
  <si>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</si>
  <si>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</si>
  <si>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</si>
  <si>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</si>
  <si>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</si>
  <si>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</si>
  <si>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</si>
  <si>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</si>
  <si>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</si>
  <si>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</si>
  <si>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</si>
  <si>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</si>
  <si>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</si>
  <si>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</si>
  <si>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</si>
  <si>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</si>
  <si>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</si>
  <si>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</si>
  <si>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</si>
  <si>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</si>
  <si>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</si>
  <si>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</si>
  <si>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</si>
  <si>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</si>
  <si>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</si>
  <si>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</si>
  <si>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</si>
  <si>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</si>
  <si>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</si>
  <si>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</si>
  <si>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</si>
  <si>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</si>
  <si>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</si>
  <si>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</si>
  <si>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</si>
  <si>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</si>
  <si>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</si>
  <si>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</si>
  <si>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</si>
  <si>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</si>
  <si>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</si>
  <si>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</si>
  <si>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</si>
  <si>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</si>
  <si>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</si>
  <si>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</si>
  <si>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</si>
  <si>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</si>
  <si>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</si>
  <si>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</si>
  <si>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</si>
  <si>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</si>
  <si>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</si>
  <si>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</si>
  <si>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</si>
  <si>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</si>
  <si>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</si>
  <si>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</si>
  <si>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</si>
  <si>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</si>
  <si>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</si>
  <si>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</si>
  <si>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</si>
  <si>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</si>
  <si>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</si>
  <si>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</si>
  <si>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</si>
  <si>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</si>
  <si>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</si>
  <si>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</si>
  <si>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</si>
  <si>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</si>
  <si>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</si>
  <si>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</si>
  <si>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</si>
  <si>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</si>
  <si>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</si>
  <si>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</si>
  <si>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</si>
  <si>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</si>
  <si>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</si>
  <si>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</si>
  <si>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</si>
  <si>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</si>
  <si>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</si>
  <si>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</si>
  <si>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</si>
  <si>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</si>
  <si>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</si>
  <si>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</si>
  <si>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</si>
  <si>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</si>
  <si>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</si>
  <si>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</si>
  <si>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</si>
  <si>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</si>
  <si>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</si>
  <si>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</si>
  <si>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</si>
  <si>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</si>
  <si>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</si>
  <si>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</si>
  <si>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</si>
  <si>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</si>
  <si>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</si>
  <si>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</si>
  <si>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</si>
  <si>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</si>
  <si>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</si>
  <si>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</si>
  <si>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</si>
  <si>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</si>
  <si>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</si>
  <si>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</si>
  <si>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</si>
  <si>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</si>
  <si>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</si>
  <si>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</si>
  <si>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</si>
  <si>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</si>
  <si>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</si>
  <si>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</si>
  <si>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</si>
  <si>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</si>
  <si>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</si>
  <si>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</si>
  <si>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</si>
  <si>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</si>
  <si>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</si>
  <si>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</si>
  <si>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</si>
  <si>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</si>
  <si>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</si>
  <si>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</si>
  <si>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</si>
  <si>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</si>
  <si>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</si>
  <si>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</si>
  <si>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</si>
  <si>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</si>
  <si>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</si>
  <si>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</si>
  <si>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</si>
  <si>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</si>
  <si>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</si>
  <si>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</si>
  <si>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</si>
  <si>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</si>
  <si>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</si>
  <si>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</si>
  <si>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</si>
  <si>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</si>
  <si>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</si>
  <si>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</si>
  <si>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</si>
  <si>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</si>
  <si>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</si>
  <si>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</si>
  <si>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</si>
  <si>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</si>
  <si>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</si>
  <si>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</si>
  <si>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</si>
  <si>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</si>
  <si>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</si>
  <si>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</si>
  <si>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</si>
  <si>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</si>
  <si>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</si>
  <si>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</si>
  <si>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</si>
  <si>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</si>
  <si>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</si>
  <si>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</si>
  <si>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</si>
  <si>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</si>
  <si>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</si>
  <si>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</si>
  <si>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</si>
  <si>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</si>
  <si>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</si>
  <si>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</si>
  <si>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</si>
  <si>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</si>
  <si>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</si>
  <si>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</si>
  <si>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</si>
  <si>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</si>
  <si>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</si>
  <si>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</si>
  <si>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</si>
  <si>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</si>
  <si>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</si>
  <si>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</si>
  <si>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</si>
  <si>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</si>
  <si>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</si>
  <si>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</si>
  <si>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</si>
  <si>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</si>
  <si>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</si>
  <si>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</si>
  <si>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</si>
  <si>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</si>
  <si>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</si>
  <si>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</si>
  <si>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</si>
  <si>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</si>
  <si>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</si>
  <si>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</si>
  <si>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</si>
  <si>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</si>
  <si>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</si>
  <si>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</si>
  <si>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</si>
  <si>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</si>
  <si>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</si>
  <si>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</si>
  <si>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</si>
  <si>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</si>
  <si>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</si>
  <si>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</si>
  <si>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</si>
  <si>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</si>
  <si>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</si>
  <si>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</si>
  <si>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</si>
  <si>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</si>
  <si>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</si>
  <si>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</si>
  <si>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</si>
  <si>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</si>
  <si>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</si>
  <si>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</si>
  <si>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</si>
  <si>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</si>
  <si>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</si>
  <si>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</si>
  <si>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</si>
  <si>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</si>
  <si>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</si>
  <si>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</si>
  <si>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</si>
  <si>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</si>
  <si>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</si>
  <si>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</si>
  <si>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</si>
  <si>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</si>
  <si>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</si>
  <si>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</si>
  <si>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</si>
  <si>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</si>
  <si>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</si>
  <si>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</si>
  <si>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</si>
  <si>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</si>
  <si>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</si>
  <si>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</si>
  <si>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</si>
  <si>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</si>
  <si>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</si>
  <si>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</si>
  <si>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</si>
  <si>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</si>
  <si>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</si>
  <si>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</si>
  <si>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</si>
  <si>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</si>
  <si>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</si>
  <si>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</si>
  <si>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</si>
  <si>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</si>
  <si>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</si>
  <si>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</si>
  <si>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</si>
  <si>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</si>
  <si>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</si>
  <si>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</si>
  <si>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</si>
  <si>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</si>
  <si>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</si>
  <si>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</si>
  <si>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</si>
  <si>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</si>
  <si>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</si>
  <si>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</si>
  <si>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</si>
  <si>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</si>
  <si>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</si>
  <si>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</si>
  <si>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</si>
  <si>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</si>
  <si>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</si>
  <si>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</si>
  <si>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</si>
  <si>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</si>
  <si>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</si>
  <si>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</si>
  <si>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</si>
  <si>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</si>
  <si>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</si>
  <si>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</si>
  <si>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</si>
  <si>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</si>
  <si>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</si>
  <si>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</si>
  <si>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</si>
  <si>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</si>
  <si>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</si>
  <si>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</si>
  <si>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</si>
  <si>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</si>
  <si>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</si>
  <si>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</si>
  <si>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</si>
  <si>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</si>
  <si>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</si>
  <si>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</si>
  <si>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</si>
  <si>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</si>
  <si>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</si>
  <si>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</si>
  <si>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</si>
  <si>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</si>
  <si>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</si>
  <si>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</si>
  <si>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</si>
  <si>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</si>
  <si>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</si>
  <si>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</si>
  <si>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</si>
  <si>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</si>
  <si>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</si>
  <si>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</si>
  <si>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</si>
  <si>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</si>
  <si>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</si>
  <si>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</si>
  <si>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</si>
  <si>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</si>
  <si>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</si>
  <si>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</si>
  <si>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</si>
  <si>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</si>
  <si>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</si>
  <si>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</si>
  <si>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</si>
  <si>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</si>
  <si>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</si>
  <si>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</si>
  <si>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</si>
  <si>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</si>
  <si>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</si>
  <si>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</si>
  <si>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</si>
  <si>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</si>
  <si>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</si>
  <si>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</si>
  <si>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</si>
  <si>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</si>
  <si>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</si>
  <si>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</si>
  <si>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</si>
  <si>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</si>
  <si>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</si>
  <si>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</si>
  <si>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</si>
  <si>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</si>
  <si>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</si>
  <si>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</si>
  <si>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</si>
  <si>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</si>
  <si>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</si>
  <si>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</si>
  <si>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</si>
  <si>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</si>
  <si>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</si>
  <si>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</si>
  <si>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</si>
  <si>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</si>
  <si>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</si>
  <si>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</si>
  <si>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</si>
  <si>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</si>
  <si>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</si>
  <si>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</si>
  <si>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</si>
  <si>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</si>
  <si>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</si>
  <si>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</si>
  <si>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</si>
  <si>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</si>
  <si>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</si>
  <si>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</si>
  <si>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</si>
  <si>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</si>
  <si>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</si>
  <si>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</si>
  <si>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</si>
  <si>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</si>
  <si>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</si>
  <si>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</si>
  <si>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</si>
  <si>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</si>
  <si>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</si>
  <si>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</si>
  <si>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</si>
  <si>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</si>
  <si>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</si>
  <si>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</si>
  <si>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</si>
  <si>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</si>
  <si>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</si>
  <si>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</si>
  <si>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</si>
  <si>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</si>
  <si>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</si>
  <si>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</si>
  <si>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</si>
  <si>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</si>
  <si>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</si>
  <si>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</si>
  <si>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</si>
  <si>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</si>
  <si>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</si>
  <si>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</si>
  <si>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</si>
  <si>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</si>
  <si>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</si>
  <si>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</si>
  <si>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</si>
  <si>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</si>
  <si>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</si>
  <si>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</si>
  <si>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</si>
  <si>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</si>
  <si>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</si>
  <si>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</si>
  <si>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</si>
  <si>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</si>
  <si>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</si>
  <si>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</si>
  <si>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</si>
  <si>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</si>
  <si>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</si>
  <si>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</si>
  <si>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</si>
  <si>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</si>
  <si>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</si>
  <si>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</si>
  <si>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</si>
  <si>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</si>
  <si>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</si>
  <si>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</si>
  <si>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</si>
  <si>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</si>
  <si>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</si>
  <si>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</si>
  <si>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</si>
  <si>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</si>
  <si>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</si>
  <si>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</si>
  <si>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</si>
  <si>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</si>
  <si>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</si>
  <si>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</si>
  <si>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</si>
  <si>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</si>
  <si>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</si>
  <si>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</si>
  <si>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</si>
  <si>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</si>
  <si>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</si>
  <si>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</si>
  <si>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</si>
  <si>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</si>
  <si>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</si>
  <si>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</si>
  <si>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</si>
  <si>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</si>
  <si>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</si>
  <si>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</si>
  <si>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</si>
  <si>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</si>
  <si>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</si>
  <si>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</si>
  <si>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</si>
  <si>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</si>
  <si>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</si>
  <si>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</si>
  <si>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</si>
  <si>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</si>
  <si>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</si>
  <si>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</si>
  <si>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</si>
  <si>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</si>
  <si>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</si>
  <si>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</si>
  <si>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</si>
  <si>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</si>
  <si>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</si>
  <si>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</si>
  <si>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</si>
  <si>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</si>
  <si>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</si>
  <si>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</si>
  <si>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</si>
  <si>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</si>
  <si>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</si>
  <si>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</si>
  <si>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</si>
  <si>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</si>
  <si>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</si>
  <si>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</si>
  <si>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</si>
  <si>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</si>
  <si>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</si>
  <si>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</si>
  <si>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</si>
  <si>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</si>
  <si>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</si>
  <si>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</si>
  <si>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</si>
  <si>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</si>
  <si>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</si>
  <si>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</si>
  <si>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</si>
  <si>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</si>
  <si>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</si>
  <si>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</si>
  <si>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</si>
  <si>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</si>
  <si>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</si>
  <si>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</si>
  <si>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</si>
  <si>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</si>
  <si>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</si>
  <si>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</si>
  <si>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</si>
  <si>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</si>
  <si>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</si>
  <si>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</si>
  <si>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</si>
  <si>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</si>
  <si>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</si>
  <si>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</si>
  <si>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</si>
  <si>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</si>
  <si>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</si>
  <si>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</si>
  <si>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</si>
  <si>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</si>
  <si>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</si>
  <si>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</si>
  <si>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</si>
  <si>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</si>
  <si>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</si>
  <si>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</si>
  <si>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</si>
  <si>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</si>
  <si>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</si>
  <si>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</si>
  <si>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</si>
  <si>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</si>
  <si>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</si>
  <si>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</si>
  <si>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</si>
  <si>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</si>
  <si>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</si>
  <si>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</si>
  <si>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</si>
  <si>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</si>
  <si>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</si>
  <si>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</si>
  <si>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</si>
  <si>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</si>
  <si>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</si>
  <si>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</si>
  <si>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</si>
  <si>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</si>
  <si>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</si>
  <si>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</si>
  <si>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</si>
  <si>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</si>
  <si>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</si>
  <si>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</si>
  <si>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</si>
  <si>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</si>
  <si>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</si>
  <si>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</si>
  <si>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</si>
  <si>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</si>
  <si>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</si>
  <si>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</si>
  <si>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</si>
  <si>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</si>
  <si>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</si>
  <si>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</si>
  <si>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</si>
  <si>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</si>
  <si>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</si>
  <si>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</si>
  <si>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</si>
  <si>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</si>
  <si>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</si>
  <si>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</si>
  <si>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</si>
  <si>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</si>
  <si>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</si>
  <si>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</si>
  <si>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</si>
  <si>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</si>
  <si>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</si>
  <si>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</si>
  <si>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</si>
  <si>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</si>
  <si>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</si>
  <si>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</si>
  <si>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</si>
  <si>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</si>
  <si>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</si>
  <si>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</si>
  <si>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</si>
  <si>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</si>
  <si>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</si>
  <si>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</si>
  <si>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</si>
  <si>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</si>
  <si>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</si>
  <si>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</si>
  <si>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</si>
  <si>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</si>
  <si>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</si>
  <si>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</si>
  <si>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</si>
  <si>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</si>
  <si>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</si>
  <si>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</si>
  <si>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</si>
  <si>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</si>
  <si>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</si>
  <si>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</si>
  <si>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</si>
  <si>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</si>
  <si>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</si>
  <si>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</si>
  <si>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</si>
  <si>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</si>
  <si>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</si>
  <si>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</si>
  <si>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</si>
  <si>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</si>
  <si>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</si>
  <si>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</si>
  <si>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</si>
  <si>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</si>
  <si>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</si>
  <si>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</si>
  <si>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</si>
  <si>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</si>
  <si>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</si>
  <si>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</si>
  <si>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</si>
  <si>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</si>
  <si>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</si>
  <si>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</si>
  <si>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</si>
  <si>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</si>
  <si>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</si>
  <si>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</si>
  <si>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</si>
  <si>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</si>
  <si>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</si>
  <si>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</si>
  <si>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</si>
  <si>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</si>
  <si>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</si>
  <si>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</si>
  <si>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</si>
  <si>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</si>
  <si>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</si>
  <si>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</si>
  <si>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</si>
  <si>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</si>
  <si>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</si>
  <si>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</si>
  <si>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</si>
  <si>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</si>
  <si>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</si>
  <si>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</si>
  <si>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</si>
  <si>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</si>
  <si>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</si>
  <si>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</si>
  <si>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</si>
  <si>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</si>
  <si>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</si>
  <si>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</si>
  <si>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</si>
  <si>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</si>
  <si>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</si>
  <si>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</si>
  <si>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</si>
  <si>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</si>
  <si>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</si>
  <si>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</si>
  <si>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</si>
  <si>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</si>
  <si>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</si>
  <si>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</si>
  <si>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</si>
  <si>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</si>
  <si>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</si>
  <si>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</si>
  <si>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</si>
  <si>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</si>
  <si>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</si>
  <si>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</si>
  <si>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</si>
  <si>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</si>
  <si>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</si>
  <si>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</si>
  <si>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</si>
  <si>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</si>
  <si>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</si>
  <si>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</si>
  <si>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</si>
  <si>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</si>
  <si>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</si>
  <si>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</si>
  <si>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</si>
  <si>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</si>
  <si>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</si>
  <si>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</si>
  <si>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</si>
  <si>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</si>
  <si>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</si>
  <si>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</si>
  <si>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</si>
  <si>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</si>
  <si>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</si>
  <si>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</si>
  <si>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</si>
  <si>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</si>
  <si>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</si>
  <si>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</si>
  <si>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</si>
  <si>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</si>
  <si>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</si>
  <si>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</si>
  <si>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</si>
  <si>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</si>
  <si>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</si>
  <si>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</si>
  <si>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</si>
  <si>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</si>
  <si>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</si>
  <si>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</si>
  <si>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</si>
  <si>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</si>
  <si>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</si>
  <si>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</si>
  <si>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</si>
  <si>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</si>
  <si>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</si>
  <si>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</si>
  <si>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</si>
  <si>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</si>
  <si>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</si>
  <si>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</si>
  <si>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</si>
  <si>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</si>
  <si>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</si>
  <si>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</si>
  <si>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</si>
  <si>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</si>
  <si>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</si>
  <si>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</si>
  <si>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</si>
  <si>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</si>
  <si>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</si>
  <si>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</si>
  <si>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</si>
  <si>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</si>
  <si>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</si>
  <si>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</si>
  <si>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</si>
  <si>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</si>
  <si>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</si>
  <si>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</si>
  <si>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</si>
  <si>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</si>
  <si>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</si>
  <si>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</si>
  <si>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</si>
  <si>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</si>
  <si>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</si>
  <si>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</si>
  <si>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</si>
  <si>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</si>
  <si>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</si>
  <si>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</si>
  <si>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</si>
  <si>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</si>
  <si>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</si>
  <si>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</si>
  <si>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</si>
  <si>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</si>
  <si>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</si>
  <si>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</si>
  <si>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</si>
  <si>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</si>
  <si>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</si>
  <si>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</si>
  <si>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</si>
  <si>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</si>
  <si>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</si>
  <si>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</si>
  <si>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</si>
  <si>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</si>
  <si>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</si>
  <si>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</si>
  <si>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</si>
  <si>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</si>
  <si>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</si>
  <si>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</si>
  <si>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</si>
  <si>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</si>
  <si>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</si>
  <si>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</si>
  <si>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</si>
  <si>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</si>
  <si>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</si>
  <si>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</si>
  <si>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</si>
  <si>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</si>
  <si>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</si>
  <si>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</si>
  <si>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</si>
  <si>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</si>
  <si>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</si>
  <si>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</si>
  <si>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</si>
  <si>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</si>
  <si>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</si>
  <si>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</si>
  <si>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</si>
  <si>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</si>
  <si>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</si>
  <si>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</si>
  <si>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</si>
  <si>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</si>
  <si>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</si>
  <si>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</si>
  <si>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</si>
  <si>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</si>
  <si>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</si>
  <si>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</si>
  <si>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</si>
  <si>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</si>
  <si>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</si>
  <si>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</si>
  <si>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</si>
  <si>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</si>
  <si>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</si>
  <si>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</si>
  <si>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</si>
  <si>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</si>
  <si>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</si>
  <si>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</si>
  <si>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</si>
  <si>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</si>
  <si>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</si>
  <si>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</si>
  <si>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</si>
  <si>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</si>
  <si>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</si>
  <si>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</si>
  <si>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</si>
  <si>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</si>
  <si>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</si>
  <si>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</si>
  <si>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</si>
  <si>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</si>
  <si>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</si>
  <si>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</si>
  <si>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</si>
  <si>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</si>
  <si>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</si>
  <si>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</si>
  <si>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</si>
  <si>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</si>
  <si>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</si>
  <si>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</si>
  <si>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</si>
  <si>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</si>
  <si>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</si>
  <si>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</si>
  <si>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</si>
  <si>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</si>
  <si>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</si>
  <si>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</si>
  <si>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</si>
  <si>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</si>
  <si>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</si>
  <si>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</si>
  <si>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</si>
  <si>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</si>
  <si>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</si>
  <si>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</si>
  <si>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</si>
  <si>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</si>
  <si>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</si>
  <si>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</si>
  <si>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</si>
  <si>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</si>
  <si>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</si>
  <si>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</si>
  <si>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</si>
  <si>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</si>
  <si>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</si>
  <si>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</si>
  <si>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</si>
  <si>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</si>
  <si>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</si>
  <si>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</si>
  <si>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</si>
  <si>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</si>
  <si>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</si>
  <si>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</si>
  <si>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</si>
  <si>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</si>
  <si>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</si>
  <si>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</si>
  <si>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</si>
  <si>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</si>
  <si>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</si>
  <si>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</si>
  <si>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</si>
  <si>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</si>
  <si>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</si>
  <si>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</si>
  <si>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</si>
  <si>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</si>
  <si>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</si>
  <si>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</si>
  <si>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</si>
  <si>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</si>
  <si>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</si>
  <si>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</si>
  <si>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</si>
  <si>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</si>
  <si>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</si>
  <si>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</si>
  <si>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</si>
  <si>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</si>
  <si>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</si>
  <si>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</si>
  <si>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</si>
  <si>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</si>
  <si>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</si>
  <si>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</si>
  <si>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</si>
  <si>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</si>
  <si>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</si>
  <si>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</si>
  <si>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</si>
  <si>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</si>
  <si>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</si>
  <si>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</si>
  <si>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</si>
  <si>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</si>
  <si>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</si>
  <si>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</si>
  <si>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</si>
  <si>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</si>
  <si>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</si>
  <si>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</si>
  <si>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</si>
  <si>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</si>
  <si>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</si>
  <si>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</si>
  <si>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</si>
  <si>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</si>
  <si>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</si>
  <si>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</si>
  <si>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</si>
  <si>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</si>
  <si>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</si>
  <si>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</si>
  <si>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</si>
  <si>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</si>
  <si>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</si>
  <si>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</si>
  <si>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</si>
  <si>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</si>
  <si>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</si>
  <si>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</si>
  <si>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</si>
  <si>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</si>
  <si>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</si>
  <si>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</si>
  <si>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</si>
  <si>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</si>
  <si>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</si>
  <si>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</si>
  <si>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</si>
  <si>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</si>
  <si>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</si>
  <si>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</si>
  <si>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</si>
  <si>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</si>
  <si>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</si>
  <si>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</si>
  <si>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</si>
  <si>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</si>
  <si>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</si>
  <si>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</si>
  <si>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</si>
  <si>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</si>
  <si>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</si>
  <si>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</si>
  <si>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</si>
  <si>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</si>
  <si>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</si>
  <si>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</si>
  <si>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</si>
  <si>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</si>
  <si>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</si>
  <si>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</si>
  <si>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</si>
  <si>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</si>
  <si>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</si>
  <si>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</si>
  <si>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</si>
  <si>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</si>
  <si>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</si>
  <si>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</si>
  <si>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</si>
  <si>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</si>
  <si>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</si>
  <si>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</si>
  <si>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</si>
  <si>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</si>
  <si>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</si>
  <si>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</si>
  <si>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</si>
  <si>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</si>
  <si>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</si>
  <si>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</si>
  <si>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</si>
  <si>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</si>
  <si>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</si>
  <si>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</si>
  <si>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</si>
  <si>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</si>
  <si>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</si>
  <si>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</si>
  <si>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</si>
  <si>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</si>
  <si>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</si>
  <si>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</si>
  <si>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</si>
  <si>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</si>
  <si>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</si>
  <si>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</si>
  <si>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</si>
  <si>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</si>
  <si>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</si>
  <si>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</si>
  <si>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</si>
  <si>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</si>
  <si>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</si>
  <si>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</si>
  <si>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</si>
  <si>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</si>
  <si>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</si>
  <si>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</si>
  <si>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</si>
  <si>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</si>
  <si>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</si>
  <si>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</si>
  <si>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</si>
  <si>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</si>
  <si>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</si>
  <si>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</si>
  <si>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</si>
  <si>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</si>
  <si>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</si>
  <si>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</si>
  <si>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</si>
  <si>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</si>
  <si>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</si>
  <si>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</si>
  <si>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</si>
  <si>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</si>
  <si>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</si>
  <si>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</si>
  <si>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</si>
  <si>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</si>
  <si>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</si>
  <si>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</si>
  <si>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</si>
  <si>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</si>
  <si>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</si>
  <si>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</si>
  <si>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</si>
  <si>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</si>
  <si>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</si>
  <si>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</si>
  <si>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</si>
  <si>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</si>
  <si>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</si>
  <si>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</si>
  <si>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</si>
  <si>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</si>
  <si>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</si>
  <si>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</si>
  <si>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</si>
  <si>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</si>
  <si>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</si>
  <si>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</si>
  <si>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</si>
  <si>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</si>
  <si>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</si>
  <si>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</si>
  <si>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</si>
  <si>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</si>
  <si>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</si>
  <si>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</si>
  <si>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</si>
  <si>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</si>
  <si>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</si>
  <si>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</si>
  <si>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</si>
  <si>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</si>
  <si>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</si>
  <si>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</si>
  <si>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</si>
  <si>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</si>
  <si>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</si>
  <si>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</si>
  <si>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</si>
  <si>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</si>
  <si>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</si>
  <si>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</si>
  <si>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</si>
  <si>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</si>
  <si>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</si>
  <si>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</si>
  <si>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</si>
  <si>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</si>
  <si>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</si>
  <si>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</si>
  <si>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</si>
  <si>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</si>
  <si>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</si>
  <si>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</si>
  <si>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</si>
  <si>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</si>
  <si>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</si>
  <si>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</si>
  <si>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</si>
  <si>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</si>
  <si>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</si>
  <si>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</si>
  <si>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</si>
  <si>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</si>
  <si>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</si>
  <si>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</si>
  <si>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</si>
  <si>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</si>
  <si>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</si>
  <si>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</si>
  <si>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</si>
  <si>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</si>
  <si>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</si>
  <si>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</si>
  <si>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</si>
  <si>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</si>
  <si>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</si>
  <si>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</si>
  <si>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</si>
  <si>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</si>
  <si>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</si>
  <si>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</si>
  <si>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</si>
  <si>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</si>
  <si>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</si>
  <si>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</si>
  <si>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</si>
  <si>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</si>
  <si>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</si>
  <si>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</si>
  <si>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</si>
  <si>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</si>
  <si>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</si>
  <si>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</si>
  <si>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</si>
  <si>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</si>
  <si>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</si>
  <si>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</si>
  <si>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</si>
  <si>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</si>
  <si>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</si>
  <si>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</si>
  <si>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</si>
  <si>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</si>
  <si>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</si>
  <si>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</si>
  <si>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</si>
  <si>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</si>
  <si>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</si>
  <si>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</si>
  <si>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</si>
  <si>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</si>
  <si>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</si>
  <si>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</si>
  <si>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</si>
  <si>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</si>
  <si>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</si>
  <si>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</si>
  <si>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</si>
  <si>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</si>
  <si>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</si>
  <si>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</si>
  <si>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</si>
  <si>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</si>
  <si>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</si>
  <si>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</si>
  <si>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</si>
  <si>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</si>
  <si>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</si>
  <si>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</si>
  <si>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</si>
  <si>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</si>
  <si>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</si>
  <si>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</si>
  <si>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</si>
  <si>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</si>
  <si>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</si>
  <si>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</si>
  <si>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</si>
  <si>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</si>
  <si>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</si>
  <si>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</si>
  <si>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</si>
  <si>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</si>
  <si>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</si>
  <si>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</si>
  <si>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</si>
  <si>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</si>
  <si>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</si>
  <si>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</si>
  <si>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</si>
  <si>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</si>
  <si>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</si>
  <si>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</si>
  <si>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</si>
  <si>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</si>
  <si>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</si>
  <si>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</si>
  <si>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</si>
  <si>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</si>
  <si>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</si>
  <si>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</si>
  <si>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</si>
  <si>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</si>
  <si>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</si>
  <si>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</si>
  <si>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</si>
  <si>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</si>
  <si>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</si>
  <si>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</si>
  <si>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</si>
  <si>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</si>
  <si>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</si>
  <si>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</si>
  <si>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</si>
  <si>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</si>
  <si>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</si>
  <si>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</si>
  <si>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</si>
  <si>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</si>
  <si>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</si>
  <si>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</si>
  <si>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</si>
  <si>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</si>
  <si>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</si>
  <si>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</si>
  <si>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</si>
  <si>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</si>
  <si>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</si>
  <si>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</si>
  <si>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</si>
  <si>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</si>
  <si>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</si>
  <si>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</si>
  <si>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</si>
  <si>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</si>
  <si>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</si>
  <si>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</si>
  <si>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</si>
  <si>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</si>
  <si>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</si>
  <si>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</si>
  <si>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</si>
  <si>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</si>
  <si>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</si>
  <si>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</si>
  <si>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</si>
  <si>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</si>
  <si>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</si>
  <si>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</si>
  <si>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</si>
  <si>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</si>
  <si>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</si>
  <si>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</si>
  <si>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</si>
  <si>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</si>
  <si>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</si>
  <si>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</si>
  <si>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</si>
  <si>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</si>
  <si>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</si>
  <si>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</si>
  <si>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</si>
  <si>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</si>
  <si>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</si>
  <si>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</si>
  <si>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</si>
  <si>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</si>
  <si>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</si>
  <si>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</si>
  <si>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</si>
  <si>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</si>
  <si>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</si>
  <si>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</si>
  <si>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</si>
  <si>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</si>
  <si>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</si>
  <si>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</si>
  <si>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</si>
  <si>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</si>
  <si>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</si>
  <si>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</si>
  <si>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</si>
  <si>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</si>
  <si>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</si>
  <si>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</si>
  <si>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</si>
  <si>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</si>
  <si>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</si>
  <si>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</si>
  <si>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</si>
  <si>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</si>
  <si>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</si>
  <si>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</si>
  <si>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</si>
  <si>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</si>
  <si>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</si>
  <si>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</si>
  <si>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</si>
  <si>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</si>
  <si>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</si>
  <si>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</si>
  <si>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</si>
  <si>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</si>
  <si>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</si>
  <si>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</si>
  <si>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</si>
  <si>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</si>
  <si>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</si>
  <si>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</si>
  <si>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</si>
  <si>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</si>
  <si>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</si>
  <si>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</si>
  <si>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</si>
  <si>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</si>
  <si>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</si>
  <si>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</si>
  <si>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</si>
  <si>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</si>
  <si>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</si>
  <si>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</si>
  <si>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</si>
  <si>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</si>
  <si>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</si>
  <si>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</si>
  <si>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</si>
  <si>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</si>
  <si>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</si>
  <si>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</si>
  <si>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</si>
  <si>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</si>
  <si>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</si>
  <si>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</si>
  <si>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</si>
  <si>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</si>
  <si>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</si>
  <si>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</si>
  <si>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</si>
  <si>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</si>
  <si>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</si>
  <si>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</si>
  <si>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</si>
  <si>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</si>
  <si>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</si>
  <si>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</si>
  <si>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</si>
  <si>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</si>
  <si>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</si>
  <si>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</si>
  <si>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</si>
  <si>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</si>
  <si>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</si>
  <si>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</si>
  <si>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</si>
  <si>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</si>
  <si>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</si>
  <si>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</si>
  <si>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</si>
  <si>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</si>
  <si>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</si>
  <si>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</si>
  <si>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</si>
  <si>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</si>
  <si>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</si>
  <si>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</si>
  <si>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</si>
  <si>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</si>
  <si>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</si>
  <si>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</si>
  <si>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</si>
  <si>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</si>
  <si>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</si>
  <si>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</si>
  <si>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</si>
  <si>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</si>
  <si>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</si>
  <si>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</si>
  <si>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</si>
  <si>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</si>
  <si>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</si>
  <si>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</si>
  <si>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</si>
  <si>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</si>
  <si>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</si>
  <si>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</si>
  <si>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</si>
  <si>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</si>
  <si>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</si>
  <si>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</si>
  <si>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</si>
  <si>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</si>
  <si>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</si>
  <si>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</si>
  <si>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</si>
  <si>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</si>
  <si>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</si>
  <si>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</si>
  <si>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</si>
  <si>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</si>
  <si>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</si>
  <si>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</si>
  <si>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</si>
  <si>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</si>
  <si>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</si>
  <si>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</si>
  <si>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</si>
  <si>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</si>
  <si>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</si>
  <si>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</si>
  <si>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</si>
  <si>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</si>
  <si>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</si>
  <si>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</si>
  <si>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</si>
  <si>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</si>
  <si>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</si>
  <si>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</si>
  <si>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</si>
  <si>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</si>
  <si>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</si>
  <si>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</si>
  <si>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</si>
  <si>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</si>
  <si>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</si>
  <si>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</si>
  <si>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</si>
  <si>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</si>
  <si>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</si>
  <si>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</si>
  <si>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</si>
  <si>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</si>
  <si>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</si>
  <si>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</si>
  <si>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</si>
  <si>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</si>
  <si>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</si>
  <si>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</si>
  <si>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</si>
  <si>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</si>
  <si>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</si>
  <si>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</si>
  <si>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</si>
  <si>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</si>
  <si>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</si>
  <si>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</si>
  <si>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</si>
  <si>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</si>
  <si>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</si>
  <si>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</si>
  <si>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</si>
  <si>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</si>
  <si>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</si>
  <si>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</si>
  <si>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</si>
  <si>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</si>
  <si>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</si>
  <si>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</si>
  <si>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</si>
  <si>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</si>
  <si>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</si>
  <si>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</si>
  <si>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</si>
  <si>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</si>
  <si>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</si>
  <si>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</si>
  <si>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</si>
  <si>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</si>
  <si>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</si>
  <si>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</si>
  <si>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</si>
  <si>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</si>
  <si>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</si>
  <si>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</si>
  <si>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</si>
  <si>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</si>
  <si>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</si>
  <si>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</si>
  <si>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</si>
  <si>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</si>
  <si>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</si>
  <si>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</si>
  <si>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</si>
  <si>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</si>
  <si>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</si>
  <si>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</si>
  <si>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</si>
  <si>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</si>
  <si>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</si>
  <si>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</si>
  <si>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</si>
  <si>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</si>
  <si>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</si>
  <si>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</si>
  <si>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</si>
  <si>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</si>
  <si>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</si>
  <si>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</si>
  <si>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</si>
  <si>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</si>
  <si>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</si>
  <si>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</si>
  <si>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</si>
  <si>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</si>
  <si>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</si>
  <si>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</si>
  <si>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</si>
  <si>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</si>
  <si>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</si>
  <si>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</si>
  <si>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</si>
  <si>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</si>
  <si>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</si>
  <si>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</si>
  <si>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</si>
  <si>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</si>
  <si>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</si>
  <si>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</si>
  <si>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</si>
  <si>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</si>
  <si>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</si>
  <si>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</si>
  <si>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</si>
  <si>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</si>
  <si>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</si>
  <si>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</si>
  <si>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</si>
  <si>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</si>
  <si>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</si>
  <si>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</si>
  <si>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</si>
  <si>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</si>
  <si>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</si>
  <si>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</si>
  <si>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</si>
  <si>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</si>
  <si>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</si>
  <si>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</si>
  <si>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</si>
  <si>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</si>
  <si>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</si>
  <si>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</si>
  <si>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</si>
  <si>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</si>
  <si>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</si>
  <si>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</si>
  <si>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</si>
  <si>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</si>
  <si>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</si>
  <si>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</si>
  <si>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</si>
  <si>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</si>
  <si>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</si>
  <si>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</si>
  <si>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</si>
  <si>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</si>
  <si>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</si>
  <si>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</si>
  <si>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</si>
  <si>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</si>
  <si>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</si>
  <si>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</si>
  <si>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</si>
  <si>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</si>
  <si>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</si>
  <si>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</si>
  <si>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</si>
  <si>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</si>
  <si>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</si>
  <si>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</si>
  <si>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</si>
  <si>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</si>
  <si>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</si>
  <si>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</si>
  <si>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</si>
  <si>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</si>
  <si>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</si>
  <si>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</si>
  <si>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</si>
  <si>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</si>
  <si>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</si>
  <si>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</si>
  <si>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</si>
  <si>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</si>
  <si>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</si>
  <si>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</si>
  <si>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</si>
  <si>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</si>
  <si>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</si>
  <si>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</si>
  <si>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</si>
  <si>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</si>
  <si>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</si>
  <si>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</si>
  <si>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</si>
  <si>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</si>
  <si>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</si>
  <si>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</si>
  <si>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</si>
  <si>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</si>
  <si>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</si>
  <si>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</si>
  <si>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</si>
  <si>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</si>
  <si>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</si>
  <si>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</si>
  <si>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</si>
  <si>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</si>
  <si>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</si>
  <si>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</si>
  <si>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</si>
  <si>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</si>
  <si>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</si>
  <si>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</si>
  <si>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</si>
  <si>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</si>
  <si>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</si>
  <si>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</si>
  <si>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</si>
  <si>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</si>
  <si>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</si>
  <si>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</si>
  <si>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</si>
  <si>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</si>
  <si>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</si>
  <si>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</si>
  <si>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</si>
  <si>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</si>
  <si>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</si>
  <si>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</si>
  <si>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</si>
  <si>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</si>
  <si>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</si>
  <si>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</si>
  <si>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</si>
  <si>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</si>
  <si>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</si>
  <si>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</si>
  <si>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</si>
  <si>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</si>
  <si>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</si>
  <si>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</si>
  <si>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</si>
  <si>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</si>
  <si>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</si>
  <si>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</si>
  <si>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</si>
  <si>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</si>
  <si>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</si>
  <si>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</si>
  <si>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</si>
  <si>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</si>
  <si>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</si>
  <si>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</si>
  <si>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</si>
  <si>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</si>
  <si>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</si>
  <si>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</si>
  <si>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</si>
  <si>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</si>
  <si>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</si>
  <si>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</si>
  <si>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</si>
  <si>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</si>
  <si>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</si>
  <si>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</si>
  <si>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</si>
  <si>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</si>
  <si>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</si>
  <si>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</si>
  <si>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</si>
  <si>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</si>
  <si>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</si>
  <si>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</si>
  <si>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</si>
  <si>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</si>
  <si>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</si>
  <si>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</si>
  <si>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</si>
  <si>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</si>
  <si>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</si>
  <si>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</si>
  <si>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</si>
  <si>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</si>
  <si>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</si>
  <si>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</si>
  <si>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</si>
  <si>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</si>
  <si>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</si>
  <si>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</si>
  <si>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</si>
  <si>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</si>
  <si>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</si>
  <si>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</si>
  <si>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</si>
  <si>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</si>
  <si>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</si>
  <si>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</si>
  <si>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</si>
  <si>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</si>
  <si>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</si>
  <si>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</si>
  <si>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</si>
  <si>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</si>
  <si>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</si>
  <si>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</si>
  <si>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</si>
  <si>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</si>
  <si>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</si>
  <si>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</si>
  <si>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</si>
  <si>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</si>
  <si>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</si>
  <si>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</si>
  <si>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</si>
  <si>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</si>
  <si>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</si>
  <si>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</si>
  <si>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</si>
  <si>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</si>
  <si>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</si>
  <si>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</si>
  <si>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</si>
  <si>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</si>
  <si>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</si>
  <si>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</si>
  <si>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</si>
  <si>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</si>
  <si>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</si>
  <si>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</si>
  <si>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</si>
  <si>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</si>
  <si>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</si>
  <si>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</si>
  <si>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</si>
  <si>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</si>
  <si>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</si>
  <si>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</si>
  <si>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</si>
  <si>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</si>
  <si>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</si>
  <si>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</si>
  <si>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</si>
  <si>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</si>
  <si>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</si>
  <si>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</si>
  <si>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</si>
  <si>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</si>
  <si>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</si>
  <si>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</si>
  <si>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</si>
  <si>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</si>
  <si>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</si>
  <si>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</si>
  <si>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</si>
  <si>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</si>
  <si>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</si>
  <si>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</si>
  <si>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</si>
  <si>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</si>
  <si>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</si>
  <si>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</si>
  <si>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</si>
  <si>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</si>
  <si>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</si>
  <si>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</si>
  <si>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</si>
  <si>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</si>
  <si>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</si>
  <si>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</si>
  <si>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</si>
  <si>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</si>
  <si>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</si>
  <si>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</si>
  <si>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</si>
  <si>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</si>
  <si>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</si>
  <si>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</si>
  <si>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</si>
  <si>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</si>
  <si>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</si>
  <si>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</si>
  <si>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</si>
  <si>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</si>
  <si>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</si>
  <si>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</si>
  <si>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</si>
  <si>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</si>
  <si>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</si>
  <si>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</si>
  <si>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</si>
  <si>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</si>
  <si>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</si>
  <si>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</si>
  <si>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</si>
  <si>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</si>
  <si>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</si>
  <si>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</si>
  <si>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</si>
  <si>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</si>
  <si>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</si>
  <si>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</si>
  <si>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</si>
  <si>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</si>
  <si>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</si>
  <si>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</si>
  <si>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</si>
  <si>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</si>
  <si>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</si>
  <si>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</si>
  <si>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</si>
  <si>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</si>
  <si>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</si>
  <si>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</si>
  <si>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</si>
  <si>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</si>
  <si>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</si>
  <si>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</si>
  <si>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</si>
  <si>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</si>
  <si>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</si>
  <si>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</si>
  <si>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</si>
  <si>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</si>
  <si>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</si>
  <si>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</si>
  <si>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</si>
  <si>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</si>
  <si>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</si>
  <si>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</si>
  <si>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</si>
  <si>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</si>
  <si>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</si>
  <si>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</si>
  <si>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</si>
  <si>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</si>
  <si>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</si>
  <si>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</si>
  <si>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</si>
  <si>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</si>
  <si>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</si>
  <si>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</si>
  <si>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</si>
  <si>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</si>
  <si>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</si>
  <si>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</si>
  <si>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</si>
  <si>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</si>
  <si>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</si>
  <si>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</si>
  <si>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</si>
  <si>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</si>
  <si>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</si>
  <si>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</si>
  <si>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</si>
  <si>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</si>
  <si>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</si>
  <si>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</si>
  <si>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</si>
  <si>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</si>
  <si>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</si>
  <si>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</si>
  <si>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</si>
  <si>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</si>
  <si>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</si>
  <si>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</si>
  <si>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</si>
  <si>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</si>
  <si>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</si>
  <si>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</si>
  <si>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</si>
  <si>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</si>
  <si>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</si>
  <si>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</si>
  <si>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</si>
  <si>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</si>
  <si>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</si>
  <si>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</si>
  <si>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</si>
  <si>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</si>
  <si>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</si>
  <si>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</si>
  <si>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</si>
  <si>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</si>
  <si>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</si>
  <si>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</si>
  <si>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</si>
  <si>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</si>
  <si>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</si>
  <si>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</si>
  <si>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</si>
  <si>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</si>
  <si>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</si>
  <si>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</si>
  <si>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</si>
  <si>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</si>
  <si>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</si>
  <si>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</si>
  <si>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</si>
  <si>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</si>
  <si>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</si>
  <si>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</si>
  <si>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</si>
  <si>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</si>
  <si>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</si>
  <si>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</si>
  <si>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</si>
  <si>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</si>
  <si>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</si>
  <si>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</si>
  <si>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</si>
  <si>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</si>
  <si>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</si>
  <si>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</si>
  <si>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</si>
  <si>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</si>
  <si>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</si>
  <si>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</si>
  <si>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</si>
  <si>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</si>
  <si>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</si>
  <si>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</si>
  <si>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</si>
  <si>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</si>
  <si>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</si>
  <si>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</si>
  <si>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</si>
  <si>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</si>
  <si>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</si>
  <si>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</si>
  <si>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</si>
  <si>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</si>
  <si>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</si>
  <si>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</si>
  <si>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</si>
  <si>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</si>
  <si>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</si>
  <si>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</si>
  <si>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</si>
  <si>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</si>
  <si>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</si>
  <si>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</si>
  <si>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</si>
  <si>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</si>
  <si>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</si>
  <si>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</si>
  <si>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</si>
  <si>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</si>
  <si>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</si>
  <si>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</si>
  <si>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</si>
  <si>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</si>
  <si>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</si>
  <si>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</si>
  <si>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</si>
  <si>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</si>
  <si>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</si>
  <si>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</si>
  <si>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</si>
  <si>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</si>
  <si>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</si>
  <si>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</si>
  <si>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</si>
  <si>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</si>
  <si>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</si>
  <si>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</si>
  <si>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</si>
  <si>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</si>
  <si>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</si>
  <si>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</si>
  <si>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</si>
  <si>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</si>
  <si>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</si>
  <si>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</si>
  <si>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</si>
  <si>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</si>
  <si>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</si>
  <si>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</si>
  <si>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</si>
  <si>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</si>
  <si>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</si>
  <si>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</si>
  <si>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</si>
  <si>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</si>
  <si>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</si>
  <si>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</si>
  <si>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</si>
  <si>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</si>
  <si>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</si>
  <si>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</si>
  <si>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</si>
  <si>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</si>
  <si>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</si>
  <si>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</si>
  <si>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</si>
  <si>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</si>
  <si>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</si>
  <si>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</si>
  <si>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</si>
  <si>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</si>
  <si>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</si>
  <si>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</si>
  <si>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</si>
  <si>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</si>
  <si>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</si>
  <si>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</si>
  <si>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</si>
  <si>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</si>
  <si>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</si>
  <si>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</si>
  <si>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</si>
  <si>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</si>
  <si>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</si>
  <si>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</si>
  <si>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</si>
  <si>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</si>
  <si>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</si>
  <si>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</si>
  <si>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</si>
  <si>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</si>
  <si>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</si>
  <si>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</si>
  <si>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</si>
  <si>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</si>
  <si>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</si>
  <si>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</si>
  <si>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</si>
  <si>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</si>
  <si>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</si>
  <si>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</si>
  <si>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</si>
  <si>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</si>
  <si>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</si>
  <si>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</si>
  <si>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</si>
  <si>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</si>
  <si>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</si>
  <si>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</si>
  <si>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</si>
  <si>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</si>
  <si>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</si>
  <si>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</si>
  <si>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</si>
  <si>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</si>
  <si>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</si>
  <si>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</si>
  <si>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</si>
  <si>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</si>
  <si>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</si>
  <si>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</si>
  <si>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</si>
  <si>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</si>
  <si>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</si>
  <si>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</si>
  <si>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</si>
  <si>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</si>
  <si>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</si>
  <si>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</si>
  <si>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</si>
  <si>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</si>
  <si>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</si>
  <si>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</si>
  <si>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</si>
  <si>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</si>
  <si>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</si>
  <si>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</si>
  <si>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</si>
  <si>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</si>
  <si>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</si>
  <si>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</si>
  <si>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</si>
  <si>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</si>
  <si>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</si>
  <si>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</si>
  <si>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</si>
  <si>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</si>
  <si>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</si>
  <si>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</si>
  <si>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</si>
  <si>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</si>
  <si>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</si>
  <si>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</si>
  <si>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</si>
  <si>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</si>
  <si>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</si>
  <si>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</si>
  <si>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</si>
  <si>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</si>
  <si>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</si>
  <si>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</si>
  <si>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</si>
  <si>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</si>
  <si>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</si>
  <si>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</si>
  <si>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</si>
  <si>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</si>
  <si>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</si>
  <si>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</si>
  <si>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</si>
  <si>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</si>
  <si>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</si>
  <si>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</si>
  <si>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</si>
  <si>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</si>
  <si>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</si>
  <si>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</si>
  <si>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</si>
  <si>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</si>
  <si>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</si>
  <si>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</si>
  <si>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</si>
  <si>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</si>
  <si>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</si>
  <si>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</si>
  <si>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</si>
  <si>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</si>
  <si>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</si>
  <si>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</si>
  <si>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</si>
  <si>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</si>
  <si>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</si>
  <si>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</si>
  <si>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</si>
  <si>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</si>
  <si>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</si>
  <si>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</si>
  <si>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</si>
  <si>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</si>
  <si>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</si>
  <si>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</si>
  <si>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</si>
  <si>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</si>
  <si>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</si>
  <si>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</si>
  <si>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</si>
  <si>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</si>
  <si>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</si>
  <si>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</si>
  <si>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</si>
  <si>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</si>
  <si>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</si>
  <si>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</si>
  <si>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</si>
  <si>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</si>
  <si>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</si>
  <si>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</si>
  <si>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</si>
  <si>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</si>
  <si>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</si>
  <si>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</si>
  <si>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</si>
  <si>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</si>
  <si>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</si>
  <si>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</si>
  <si>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</si>
  <si>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</si>
  <si>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</si>
  <si>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</si>
  <si>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</si>
  <si>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</si>
  <si>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</si>
  <si>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</si>
  <si>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</si>
  <si>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</si>
  <si>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</si>
  <si>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</si>
  <si>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</si>
  <si>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</si>
  <si>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</si>
  <si>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</si>
  <si>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</si>
  <si>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</si>
  <si>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</si>
  <si>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</si>
  <si>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</si>
  <si>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</si>
  <si>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</si>
  <si>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</si>
  <si>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</si>
  <si>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</si>
  <si>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</si>
  <si>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</si>
  <si>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</si>
  <si>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</si>
  <si>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</si>
  <si>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</si>
  <si>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</si>
  <si>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</si>
  <si>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</si>
  <si>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</si>
  <si>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</si>
  <si>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</si>
  <si>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</si>
  <si>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</si>
  <si>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</si>
  <si>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</si>
  <si>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</si>
  <si>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</si>
  <si>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</si>
  <si>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</si>
  <si>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</si>
  <si>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</si>
  <si>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</si>
  <si>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</si>
  <si>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</si>
  <si>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</si>
  <si>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</si>
  <si>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</si>
  <si>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</si>
  <si>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</si>
  <si>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</si>
  <si>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</si>
  <si>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</si>
  <si>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</si>
  <si>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</si>
  <si>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</si>
  <si>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</si>
  <si>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</si>
  <si>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</si>
  <si>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</si>
  <si>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</si>
  <si>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</si>
  <si>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</si>
  <si>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</si>
  <si>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</si>
  <si>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</si>
  <si>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</si>
  <si>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</si>
  <si>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</si>
  <si>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</si>
  <si>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</si>
  <si>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</si>
  <si>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</si>
  <si>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</si>
  <si>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</si>
  <si>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</si>
  <si>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</si>
  <si>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</si>
  <si>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</si>
  <si>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</si>
  <si>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</si>
  <si>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</si>
  <si>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</si>
  <si>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</si>
  <si>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</si>
  <si>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</si>
  <si>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</si>
  <si>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</si>
  <si>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</si>
  <si>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</si>
  <si>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</si>
  <si>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</si>
  <si>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</si>
  <si>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</si>
  <si>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</si>
  <si>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</si>
  <si>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</si>
  <si>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</si>
  <si>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</si>
  <si>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</si>
  <si>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</si>
  <si>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</si>
  <si>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</si>
  <si>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</si>
  <si>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</si>
  <si>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</si>
  <si>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</si>
  <si>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</si>
  <si>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</si>
  <si>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</si>
  <si>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</si>
  <si>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</si>
  <si>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</si>
  <si>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</si>
  <si>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</si>
  <si>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</si>
  <si>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</si>
  <si>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</si>
  <si>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</si>
  <si>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</si>
  <si>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</si>
  <si>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</si>
  <si>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</si>
  <si>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</si>
  <si>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</si>
  <si>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</si>
  <si>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</si>
  <si>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</si>
  <si>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</si>
  <si>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</si>
  <si>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</si>
  <si>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</si>
  <si>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</si>
  <si>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</si>
  <si>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</si>
  <si>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</si>
  <si>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</si>
  <si>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</si>
  <si>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</si>
  <si>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</si>
  <si>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</si>
  <si>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</si>
  <si>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</si>
  <si>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</si>
  <si>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</si>
  <si>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</si>
  <si>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</si>
  <si>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</si>
  <si>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</si>
  <si>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</si>
  <si>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</si>
  <si>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</si>
  <si>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</si>
  <si>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</si>
  <si>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</si>
  <si>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</si>
  <si>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</si>
  <si>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</si>
  <si>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</si>
  <si>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</si>
  <si>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</si>
  <si>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</si>
  <si>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</si>
  <si>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</si>
  <si>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</si>
  <si>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</si>
  <si>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</si>
  <si>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</si>
  <si>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</si>
  <si>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</si>
  <si>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</si>
  <si>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</si>
  <si>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</si>
  <si>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</si>
  <si>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</si>
  <si>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</si>
  <si>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</si>
  <si>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</si>
  <si>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</si>
  <si>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</si>
  <si>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</si>
  <si>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</si>
  <si>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</si>
  <si>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</si>
  <si>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</si>
  <si>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</si>
  <si>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</si>
  <si>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</si>
  <si>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</si>
  <si>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</si>
  <si>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</si>
  <si>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</si>
  <si>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</si>
  <si>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</si>
  <si>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</si>
  <si>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</si>
  <si>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</si>
  <si>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</si>
  <si>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</si>
  <si>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</si>
  <si>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</si>
  <si>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</si>
  <si>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</si>
  <si>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</si>
  <si>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</si>
  <si>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</si>
  <si>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</si>
  <si>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</si>
  <si>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</si>
  <si>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</si>
  <si>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</si>
  <si>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</si>
  <si>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</si>
  <si>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</si>
  <si>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</si>
  <si>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</si>
  <si>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</si>
  <si>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</si>
  <si>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</si>
  <si>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</si>
  <si>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</si>
  <si>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</si>
  <si>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</si>
  <si>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</si>
  <si>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</si>
  <si>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</si>
  <si>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</si>
  <si>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</si>
  <si>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</si>
  <si>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</si>
  <si>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</si>
  <si>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</si>
  <si>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</si>
  <si>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</si>
  <si>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</si>
  <si>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</si>
  <si>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</si>
  <si>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</si>
  <si>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</si>
  <si>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</si>
  <si>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</si>
  <si>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</si>
  <si>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</si>
  <si>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</si>
  <si>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</si>
  <si>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</si>
  <si>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</si>
  <si>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</si>
  <si>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</si>
  <si>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</si>
  <si>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</si>
  <si>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</si>
  <si>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</si>
  <si>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</si>
  <si>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</si>
  <si>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</si>
  <si>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</si>
  <si>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</si>
  <si>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</si>
  <si>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</si>
  <si>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</si>
  <si>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</si>
  <si>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</si>
  <si>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</si>
  <si>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</si>
  <si>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</si>
  <si>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</si>
  <si>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</si>
  <si>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</si>
  <si>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</si>
  <si>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</si>
  <si>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</si>
  <si>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</si>
  <si>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</si>
  <si>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</si>
  <si>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</si>
  <si>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</si>
  <si>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</si>
  <si>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</si>
  <si>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</si>
  <si>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</si>
  <si>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</si>
  <si>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</si>
  <si>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</si>
  <si>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</si>
  <si>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</si>
  <si>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</si>
  <si>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</si>
  <si>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</si>
  <si>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</si>
  <si>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</si>
  <si>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</si>
  <si>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</si>
  <si>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</si>
  <si>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</si>
  <si>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</si>
  <si>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</si>
  <si>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</si>
  <si>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</si>
  <si>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</si>
  <si>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</si>
  <si>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</si>
  <si>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</si>
  <si>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</si>
  <si>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</si>
  <si>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</si>
  <si>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</si>
  <si>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</si>
  <si>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</si>
  <si>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</si>
  <si>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</si>
  <si>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</si>
  <si>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</si>
  <si>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</si>
  <si>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</si>
  <si>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</si>
  <si>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</si>
  <si>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</si>
  <si>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</si>
  <si>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</si>
  <si>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</si>
  <si>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</si>
  <si>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</si>
  <si>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</si>
  <si>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</si>
  <si>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</si>
  <si>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</si>
  <si>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</si>
  <si>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</si>
  <si>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</si>
  <si>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</si>
  <si>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</si>
  <si>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</si>
  <si>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</si>
  <si>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</si>
  <si>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</si>
  <si>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</si>
  <si>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</si>
  <si>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</si>
  <si>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</si>
  <si>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</si>
  <si>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</si>
  <si>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</si>
  <si>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</si>
  <si>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</si>
  <si>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</si>
  <si>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</si>
  <si>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</si>
  <si>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</si>
  <si>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</si>
  <si>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</si>
  <si>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</si>
  <si>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</si>
  <si>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</si>
  <si>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</si>
  <si>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</si>
  <si>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</si>
  <si>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</si>
  <si>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</si>
  <si>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</si>
  <si>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</si>
  <si>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</si>
  <si>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</si>
  <si>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</si>
  <si>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</si>
  <si>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</si>
  <si>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</si>
  <si>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</si>
  <si>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</si>
  <si>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</si>
  <si>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</si>
  <si>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</si>
  <si>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</si>
  <si>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</si>
  <si>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</si>
  <si>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</si>
  <si>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</si>
  <si>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</si>
  <si>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</si>
  <si>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</si>
  <si>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</si>
  <si>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</si>
  <si>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</si>
  <si>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</si>
  <si>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</si>
  <si>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</si>
  <si>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</si>
  <si>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</si>
  <si>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</si>
  <si>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</si>
  <si>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</si>
  <si>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</si>
  <si>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</si>
  <si>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</si>
  <si>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</si>
  <si>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</si>
  <si>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</si>
  <si>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</si>
  <si>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</si>
  <si>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</si>
  <si>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</si>
  <si>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</si>
  <si>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</si>
  <si>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</si>
  <si>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</si>
  <si>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</si>
  <si>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</si>
  <si>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</si>
  <si>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</si>
  <si>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</si>
  <si>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</si>
  <si>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</si>
  <si>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</si>
  <si>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</si>
  <si>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</si>
  <si>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</si>
  <si>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</si>
  <si>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</si>
  <si>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</si>
  <si>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</si>
  <si>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</si>
  <si>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</si>
  <si>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</si>
  <si>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</si>
  <si>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</si>
  <si>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</si>
  <si>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</si>
  <si>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</si>
  <si>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</si>
  <si>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</si>
  <si>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</si>
  <si>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</si>
  <si>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</si>
  <si>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</si>
  <si>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</si>
  <si>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</si>
  <si>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</si>
  <si>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</si>
  <si>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</si>
  <si>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</si>
  <si>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</si>
  <si>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</si>
  <si>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</si>
  <si>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</si>
  <si>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</si>
  <si>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</si>
  <si>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</si>
  <si>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</si>
  <si>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</si>
  <si>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</si>
  <si>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</si>
  <si>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</si>
  <si>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</si>
  <si>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</si>
  <si>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</si>
  <si>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</si>
  <si>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</si>
  <si>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</si>
  <si>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</si>
  <si>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</si>
  <si>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</si>
  <si>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</si>
  <si>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</si>
  <si>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</si>
  <si>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</si>
  <si>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</si>
  <si>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</si>
  <si>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</si>
  <si>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</si>
  <si>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</si>
  <si>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</si>
  <si>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</si>
  <si>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</si>
  <si>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</si>
  <si>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</si>
  <si>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</si>
  <si>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</si>
  <si>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</si>
  <si>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</si>
  <si>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</si>
  <si>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</si>
  <si>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</si>
  <si>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</si>
  <si>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</si>
  <si>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</si>
  <si>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</si>
  <si>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</si>
  <si>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</si>
  <si>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</si>
  <si>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</si>
  <si>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</si>
  <si>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</si>
  <si>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</si>
  <si>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</si>
  <si>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</si>
  <si>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</si>
  <si>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</si>
  <si>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</si>
  <si>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</si>
  <si>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</si>
  <si>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</si>
  <si>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</si>
  <si>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</si>
  <si>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</si>
  <si>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</si>
  <si>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</si>
  <si>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</si>
  <si>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</si>
  <si>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</si>
  <si>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</si>
  <si>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</si>
  <si>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</si>
  <si>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</si>
  <si>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</si>
  <si>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</si>
  <si>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</si>
  <si>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</si>
  <si>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</si>
  <si>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</si>
  <si>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</si>
  <si>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</si>
  <si>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</si>
  <si>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</si>
  <si>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</si>
  <si>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</si>
  <si>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</si>
  <si>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</si>
  <si>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</si>
  <si>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</si>
  <si>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</si>
  <si>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</si>
  <si>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</si>
  <si>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</si>
  <si>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</si>
  <si>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</si>
  <si>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</si>
  <si>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</si>
  <si>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</si>
  <si>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</si>
  <si>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</si>
  <si>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</si>
  <si>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</si>
  <si>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</si>
  <si>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</si>
  <si>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</si>
  <si>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</si>
  <si>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</si>
  <si>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</si>
  <si>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</si>
  <si>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</si>
  <si>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</si>
  <si>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</si>
  <si>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</si>
  <si>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</si>
  <si>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</si>
  <si>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</si>
  <si>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</si>
  <si>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</si>
  <si>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</si>
  <si>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</si>
  <si>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</si>
  <si>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</si>
  <si>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</si>
  <si>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</si>
  <si>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</si>
  <si>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</si>
  <si>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</si>
  <si>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</si>
  <si>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</si>
  <si>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</si>
  <si>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</si>
  <si>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</si>
  <si>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</si>
  <si>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</si>
  <si>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</si>
  <si>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</si>
  <si>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</si>
  <si>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</si>
  <si>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</si>
  <si>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</si>
  <si>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</si>
  <si>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</si>
  <si>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</si>
  <si>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</si>
  <si>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</si>
  <si>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</si>
  <si>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</si>
  <si>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</si>
  <si>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</si>
  <si>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</si>
  <si>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</si>
  <si>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</si>
  <si>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</si>
  <si>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</si>
  <si>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</si>
  <si>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</si>
  <si>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</si>
  <si>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</si>
  <si>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</si>
  <si>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</si>
  <si>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</si>
  <si>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</si>
  <si>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</si>
  <si>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</si>
  <si>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</si>
  <si>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</si>
  <si>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</si>
  <si>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</si>
  <si>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</si>
  <si>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</si>
  <si>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</si>
  <si>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</si>
  <si>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</si>
  <si>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</si>
  <si>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</si>
  <si>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</si>
  <si>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</si>
  <si>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</si>
  <si>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</si>
  <si>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</si>
  <si>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</si>
  <si>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</si>
  <si>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</si>
  <si>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</si>
  <si>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</si>
  <si>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</si>
  <si>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</si>
  <si>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</si>
  <si>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</si>
  <si>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</si>
  <si>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</si>
  <si>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</si>
  <si>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</si>
  <si>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</si>
  <si>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</si>
  <si>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</si>
  <si>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</si>
  <si>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</si>
  <si>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</si>
  <si>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</si>
  <si>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</si>
  <si>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</si>
  <si>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</si>
  <si>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</si>
  <si>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</si>
  <si>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</si>
  <si>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</si>
  <si>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</si>
  <si>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</si>
  <si>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</si>
  <si>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</si>
  <si>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</si>
  <si>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</si>
  <si>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</si>
  <si>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</si>
  <si>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</si>
  <si>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</si>
  <si>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</si>
  <si>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</si>
  <si>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</si>
  <si>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</si>
  <si>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</si>
  <si>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</si>
  <si>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</si>
  <si>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</si>
  <si>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</si>
  <si>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</si>
  <si>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</si>
  <si>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</si>
  <si>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</si>
  <si>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</si>
  <si>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</si>
  <si>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</si>
  <si>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</si>
  <si>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</si>
  <si>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</si>
  <si>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</si>
  <si>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</si>
  <si>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</si>
  <si>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</si>
  <si>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</si>
  <si>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</si>
  <si>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</si>
  <si>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</si>
  <si>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</si>
  <si>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</si>
  <si>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</si>
  <si>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</si>
  <si>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</si>
  <si>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</si>
  <si>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</si>
  <si>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</si>
  <si>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</si>
  <si>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</si>
  <si>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</si>
  <si>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</si>
  <si>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</si>
  <si>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</si>
  <si>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</si>
  <si>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</si>
  <si>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</si>
  <si>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</si>
  <si>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</si>
  <si>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</si>
  <si>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</si>
  <si>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</si>
  <si>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</si>
  <si>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</si>
  <si>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</si>
  <si>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</si>
  <si>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</si>
  <si>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</si>
  <si>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</si>
  <si>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</si>
  <si>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</si>
  <si>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</si>
  <si>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</si>
  <si>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</si>
  <si>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</si>
  <si>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</si>
  <si>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</si>
  <si>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</si>
  <si>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</si>
  <si>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</si>
  <si>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</si>
  <si>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</si>
  <si>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</si>
  <si>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</si>
  <si>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</si>
  <si>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</si>
  <si>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</si>
  <si>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</si>
  <si>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</si>
  <si>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</si>
  <si>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</si>
  <si>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</si>
  <si>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</si>
  <si>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</si>
  <si>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</si>
  <si>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</si>
  <si>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</si>
  <si>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</si>
  <si>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</si>
  <si>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</si>
  <si>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</si>
  <si>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</si>
  <si>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</si>
  <si>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</si>
  <si>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</si>
  <si>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</si>
  <si>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</si>
  <si>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</si>
  <si>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</si>
  <si>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</si>
  <si>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</si>
  <si>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</si>
  <si>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</si>
  <si>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</si>
  <si>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</si>
  <si>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</si>
  <si>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</si>
  <si>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</si>
  <si>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</si>
  <si>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</si>
  <si>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</si>
  <si>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</si>
  <si>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</si>
  <si>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</si>
  <si>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</si>
  <si>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</si>
  <si>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</si>
  <si>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</si>
  <si>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</si>
  <si>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</si>
  <si>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</si>
  <si>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</si>
  <si>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</si>
  <si>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</si>
  <si>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</si>
  <si>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</si>
  <si>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</si>
  <si>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</si>
  <si>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</si>
  <si>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</si>
  <si>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</si>
  <si>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</si>
  <si>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</si>
  <si>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</si>
  <si>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</si>
  <si>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</si>
  <si>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</si>
  <si>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</si>
  <si>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</si>
  <si>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</si>
  <si>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</si>
  <si>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</si>
  <si>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</si>
  <si>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</si>
  <si>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</si>
  <si>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</si>
  <si>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</si>
  <si>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</si>
  <si>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</si>
  <si>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</si>
  <si>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</si>
  <si>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</si>
  <si>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</si>
  <si>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</si>
  <si>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</si>
  <si>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</si>
  <si>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</si>
  <si>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</si>
  <si>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</si>
  <si>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</si>
  <si>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</si>
  <si>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</si>
  <si>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</si>
  <si>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</si>
  <si>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</si>
  <si>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</si>
  <si>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</si>
  <si>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</si>
  <si>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</si>
  <si>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</si>
  <si>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</si>
  <si>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</si>
  <si>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</si>
  <si>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</si>
  <si>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</si>
  <si>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</si>
  <si>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</si>
  <si>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</si>
  <si>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</si>
  <si>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</si>
  <si>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</si>
  <si>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</si>
  <si>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</si>
  <si>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</si>
  <si>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</si>
  <si>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</si>
  <si>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</si>
  <si>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</si>
  <si>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</si>
  <si>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</si>
  <si>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</si>
  <si>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</si>
  <si>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</si>
  <si>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</si>
  <si>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</si>
  <si>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</si>
  <si>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</si>
  <si>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</si>
  <si>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</si>
  <si>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</si>
  <si>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</si>
  <si>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</si>
  <si>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</si>
  <si>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</si>
  <si>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</si>
  <si>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</si>
  <si>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</si>
  <si>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</si>
  <si>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</si>
  <si>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</si>
  <si>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</si>
  <si>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</si>
  <si>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</si>
  <si>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</si>
  <si>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</si>
  <si>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</si>
  <si>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</si>
  <si>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</si>
  <si>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</si>
  <si>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</si>
  <si>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</si>
  <si>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</si>
  <si>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</si>
  <si>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</si>
  <si>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</si>
  <si>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</si>
  <si>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</si>
  <si>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</si>
  <si>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</si>
  <si>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</si>
  <si>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</si>
  <si>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</si>
  <si>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</si>
  <si>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</si>
  <si>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</si>
  <si>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</si>
  <si>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</si>
  <si>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</si>
  <si>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</si>
  <si>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</si>
  <si>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</si>
  <si>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</si>
  <si>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</si>
  <si>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</si>
  <si>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</si>
  <si>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</si>
  <si>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</si>
  <si>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</si>
  <si>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</si>
  <si>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</si>
  <si>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</si>
  <si>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</si>
  <si>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</si>
  <si>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</si>
  <si>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</si>
  <si>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</si>
  <si>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</si>
  <si>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</si>
  <si>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</si>
  <si>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</si>
  <si>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</si>
  <si>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</si>
  <si>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</si>
  <si>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</si>
  <si>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</si>
  <si>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</si>
  <si>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</si>
  <si>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</si>
  <si>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</si>
  <si>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</si>
  <si>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</si>
  <si>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</si>
  <si>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</si>
  <si>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</si>
  <si>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</si>
  <si>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</si>
  <si>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</si>
  <si>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</si>
  <si>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</si>
  <si>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</si>
  <si>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</si>
  <si>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</si>
  <si>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</si>
  <si>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</si>
  <si>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</si>
  <si>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</si>
  <si>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</si>
  <si>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</si>
  <si>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</si>
  <si>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</si>
  <si>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</si>
  <si>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</si>
  <si>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</si>
  <si>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</si>
  <si>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</si>
  <si>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</si>
  <si>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</si>
  <si>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</si>
  <si>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</si>
  <si>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</si>
  <si>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</si>
  <si>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</si>
  <si>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</si>
  <si>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</si>
  <si>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</si>
  <si>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</si>
  <si>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</si>
  <si>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</si>
  <si>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</si>
  <si>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</si>
  <si>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</si>
  <si>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</si>
  <si>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</si>
  <si>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</si>
  <si>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</si>
  <si>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</si>
  <si>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</si>
  <si>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</si>
  <si>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</si>
  <si>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</si>
  <si>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</si>
  <si>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</si>
  <si>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</si>
  <si>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</si>
  <si>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</si>
  <si>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</si>
  <si>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</si>
  <si>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</si>
  <si>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</si>
  <si>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</si>
  <si>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</si>
  <si>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</si>
  <si>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</si>
  <si>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</si>
  <si>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</si>
  <si>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</si>
  <si>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</si>
  <si>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</si>
  <si>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</si>
  <si>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</si>
  <si>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</si>
  <si>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</si>
  <si>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</si>
  <si>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</si>
  <si>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</si>
  <si>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</si>
  <si>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</si>
  <si>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</si>
  <si>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</si>
  <si>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</si>
  <si>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</si>
  <si>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</si>
  <si>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</si>
  <si>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</si>
  <si>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</si>
  <si>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</si>
  <si>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</si>
  <si>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</si>
  <si>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</si>
  <si>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</si>
  <si>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</si>
  <si>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</si>
  <si>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</si>
  <si>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</si>
  <si>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</si>
  <si>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</si>
  <si>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</si>
  <si>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</si>
  <si>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</si>
  <si>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</si>
  <si>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</si>
  <si>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</si>
  <si>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</si>
  <si>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</si>
  <si>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</si>
  <si>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</si>
  <si>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</si>
  <si>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</si>
  <si>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</si>
  <si>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</si>
  <si>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</si>
  <si>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</si>
  <si>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</si>
  <si>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</si>
  <si>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</si>
  <si>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</si>
  <si>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</si>
  <si>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</si>
  <si>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</si>
  <si>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</si>
  <si>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</si>
  <si>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</si>
  <si>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</si>
  <si>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</si>
  <si>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</si>
  <si>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</si>
  <si>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</si>
  <si>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</si>
  <si>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</si>
  <si>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</si>
  <si>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</si>
  <si>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</si>
  <si>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</si>
  <si>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</si>
  <si>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</si>
  <si>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</si>
  <si>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</si>
  <si>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</si>
  <si>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</si>
  <si>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</si>
  <si>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</si>
  <si>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</si>
  <si>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</si>
  <si>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</si>
  <si>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</si>
  <si>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</si>
  <si>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</si>
  <si>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</si>
  <si>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</si>
  <si>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</si>
  <si>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</si>
  <si>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</si>
  <si>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</si>
  <si>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</si>
  <si>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</si>
  <si>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</si>
  <si>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</si>
  <si>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</si>
  <si>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</si>
  <si>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</si>
  <si>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</si>
  <si>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</si>
  <si>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</si>
  <si>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</si>
  <si>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</si>
  <si>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</si>
  <si>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</si>
  <si>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</si>
  <si>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</si>
  <si>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</si>
  <si>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</si>
  <si>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</si>
  <si>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</si>
  <si>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</si>
  <si>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</si>
  <si>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</si>
  <si>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</si>
  <si>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</si>
  <si>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</si>
  <si>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</si>
  <si>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</si>
  <si>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</si>
  <si>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</si>
  <si>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</si>
  <si>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</si>
  <si>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</si>
  <si>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</si>
  <si>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</si>
  <si>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</si>
  <si>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</si>
  <si>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</si>
  <si>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</si>
  <si>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</si>
  <si>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</si>
  <si>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</si>
  <si>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</si>
  <si>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</si>
  <si>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</si>
  <si>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</si>
  <si>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</si>
  <si>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</si>
  <si>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</si>
  <si>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</si>
  <si>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</si>
  <si>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</si>
  <si>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</si>
  <si>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</si>
  <si>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</si>
  <si>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</si>
  <si>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</si>
  <si>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</si>
  <si>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</si>
  <si>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</si>
  <si>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</si>
  <si>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</si>
  <si>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</si>
  <si>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</si>
  <si>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</si>
  <si>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</si>
  <si>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</si>
  <si>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</si>
  <si>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</si>
  <si>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</si>
  <si>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</si>
  <si>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</si>
  <si>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</si>
  <si>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</si>
  <si>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</si>
  <si>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</si>
  <si>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</si>
  <si>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</si>
  <si>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</si>
  <si>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</si>
  <si>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</si>
  <si>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</si>
  <si>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</si>
  <si>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</si>
  <si>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</si>
  <si>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</si>
  <si>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</si>
  <si>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</si>
  <si>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</si>
  <si>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</si>
  <si>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</si>
  <si>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</si>
  <si>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</si>
  <si>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</si>
  <si>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</si>
  <si>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</si>
  <si>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</si>
  <si>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</si>
  <si>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</si>
  <si>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</si>
  <si>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</si>
  <si>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</si>
  <si>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</si>
  <si>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</si>
  <si>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</si>
  <si>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</si>
  <si>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</si>
  <si>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</si>
  <si>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</si>
  <si>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</si>
  <si>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</si>
  <si>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</si>
  <si>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</si>
  <si>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</si>
  <si>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</si>
  <si>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</si>
  <si>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</si>
  <si>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</si>
  <si>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</si>
  <si>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</si>
  <si>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</si>
  <si>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</si>
  <si>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</si>
  <si>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</si>
  <si>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</si>
  <si>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</si>
  <si>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</si>
  <si>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</si>
  <si>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</si>
  <si>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</si>
  <si>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</si>
  <si>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</si>
  <si>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</si>
  <si>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</si>
  <si>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</si>
  <si>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</si>
  <si>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</si>
  <si>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</si>
  <si>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</si>
  <si>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</si>
  <si>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</si>
  <si>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</si>
  <si>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</si>
  <si>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</si>
  <si>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</si>
  <si>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</si>
  <si>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</si>
  <si>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</si>
  <si>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</si>
  <si>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</si>
  <si>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</si>
  <si>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</si>
  <si>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</si>
  <si>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</si>
  <si>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</si>
  <si>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</si>
  <si>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</si>
  <si>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</si>
  <si>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</si>
  <si>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</si>
  <si>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</si>
  <si>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</si>
  <si>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</si>
  <si>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</si>
  <si>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</si>
  <si>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</si>
  <si>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</si>
  <si>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</si>
  <si>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</si>
  <si>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</si>
  <si>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</si>
  <si>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</si>
  <si>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</si>
  <si>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</si>
  <si>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</si>
  <si>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</si>
  <si>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</si>
  <si>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</si>
  <si>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</si>
  <si>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</si>
  <si>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</si>
  <si>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</si>
  <si>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</si>
  <si>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</si>
  <si>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</si>
  <si>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</si>
  <si>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</si>
  <si>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</si>
  <si>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</si>
  <si>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</si>
  <si>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</si>
  <si>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</si>
  <si>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</si>
  <si>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</si>
  <si>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</si>
  <si>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</si>
  <si>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</si>
  <si>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</si>
  <si>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</si>
  <si>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</si>
  <si>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</si>
  <si>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</si>
  <si>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</si>
  <si>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</si>
  <si>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</si>
  <si>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</si>
  <si>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</si>
  <si>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</si>
  <si>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</si>
  <si>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</si>
  <si>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</si>
  <si>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</si>
  <si>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</si>
  <si>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</si>
  <si>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</si>
  <si>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</si>
  <si>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</si>
  <si>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</si>
  <si>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</si>
  <si>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</si>
  <si>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</si>
  <si>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</si>
  <si>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</si>
  <si>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</si>
  <si>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</si>
  <si>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</si>
  <si>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</si>
  <si>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</si>
  <si>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</si>
  <si>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</si>
  <si>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</si>
  <si>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</si>
  <si>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</si>
  <si>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</si>
  <si>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</si>
  <si>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</si>
  <si>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</si>
  <si>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</si>
  <si>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</si>
  <si>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</si>
  <si>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</si>
  <si>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</si>
  <si>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</si>
  <si>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</si>
  <si>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</si>
  <si>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</si>
  <si>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</si>
  <si>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</si>
  <si>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</si>
  <si>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</si>
  <si>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</si>
  <si>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</si>
  <si>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</si>
  <si>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</si>
  <si>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</si>
  <si>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</si>
  <si>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</si>
  <si>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</si>
  <si>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</si>
  <si>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</si>
  <si>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</si>
  <si>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</si>
  <si>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</si>
  <si>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</si>
  <si>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</si>
  <si>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</si>
  <si>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</si>
  <si>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</si>
  <si>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</si>
  <si>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</si>
  <si>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</si>
  <si>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</si>
  <si>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</si>
  <si>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</si>
  <si>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</si>
  <si>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</si>
  <si>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</si>
  <si>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</si>
  <si>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</si>
  <si>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</si>
  <si>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</si>
  <si>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</si>
  <si>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</si>
  <si>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</si>
  <si>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</si>
  <si>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</si>
  <si>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</si>
  <si>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</si>
  <si>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</si>
  <si>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</si>
  <si>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</si>
  <si>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</si>
  <si>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</si>
  <si>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</si>
  <si>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</si>
  <si>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</si>
  <si>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</si>
  <si>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</si>
  <si>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</si>
  <si>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</si>
  <si>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</si>
  <si>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</si>
  <si>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</si>
  <si>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</si>
  <si>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</si>
  <si>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</si>
  <si>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</si>
  <si>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</si>
  <si>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</si>
  <si>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</si>
  <si>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</si>
  <si>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</si>
  <si>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</si>
  <si>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</si>
  <si>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</si>
  <si>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</si>
  <si>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</si>
  <si>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</si>
  <si>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</si>
  <si>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</si>
  <si>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</si>
  <si>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</si>
  <si>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</si>
  <si>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</si>
  <si>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</si>
  <si>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</si>
  <si>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</si>
  <si>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</si>
  <si>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</si>
  <si>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</si>
  <si>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</si>
  <si>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</si>
  <si>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</si>
  <si>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</si>
  <si>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</si>
  <si>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</si>
  <si>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</si>
  <si>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</si>
  <si>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</si>
  <si>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</si>
  <si>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</si>
  <si>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</si>
  <si>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</si>
  <si>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</si>
  <si>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</si>
  <si>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</si>
  <si>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</si>
  <si>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</si>
  <si>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</si>
  <si>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</si>
  <si>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</si>
  <si>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</si>
  <si>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</si>
  <si>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</si>
  <si>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</si>
  <si>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</si>
  <si>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</si>
  <si>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</si>
  <si>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</si>
  <si>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</si>
  <si>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</si>
  <si>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</si>
  <si>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</si>
  <si>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</si>
  <si>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</si>
  <si>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</si>
  <si>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</si>
  <si>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</si>
  <si>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</si>
  <si>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</si>
  <si>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</si>
  <si>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</si>
  <si>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</si>
  <si>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</si>
  <si>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</si>
  <si>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</si>
  <si>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</si>
  <si>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</si>
  <si>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</si>
  <si>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</si>
  <si>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</si>
  <si>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</si>
  <si>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</si>
  <si>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</si>
  <si>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</si>
  <si>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</si>
  <si>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</si>
  <si>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</si>
  <si>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</si>
  <si>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</si>
  <si>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</si>
  <si>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</si>
  <si>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</si>
  <si>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</si>
  <si>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</si>
  <si>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</si>
  <si>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</si>
  <si>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</si>
  <si>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</si>
  <si>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</si>
  <si>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</si>
  <si>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</si>
  <si>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</si>
  <si>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</si>
  <si>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</si>
  <si>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</si>
  <si>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</si>
  <si>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</si>
  <si>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</si>
  <si>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</si>
  <si>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</si>
  <si>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</si>
  <si>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</si>
  <si>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</si>
  <si>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</si>
  <si>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</si>
  <si>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</si>
  <si>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</si>
  <si>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</si>
  <si>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</si>
  <si>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</si>
  <si>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</si>
  <si>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</si>
  <si>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</si>
  <si>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</si>
  <si>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</si>
  <si>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</si>
  <si>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</si>
  <si>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</si>
  <si>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</si>
  <si>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</si>
  <si>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</si>
  <si>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</si>
  <si>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</si>
  <si>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</si>
  <si>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</si>
  <si>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</si>
  <si>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</si>
  <si>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</si>
  <si>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</si>
  <si>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</si>
  <si>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</si>
  <si>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</si>
  <si>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</si>
  <si>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</si>
  <si>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</si>
  <si>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</si>
  <si>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</si>
  <si>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</si>
  <si>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</si>
  <si>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</si>
  <si>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</si>
  <si>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</si>
  <si>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</si>
  <si>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</si>
  <si>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</si>
  <si>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</si>
  <si>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</si>
  <si>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</si>
  <si>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</si>
  <si>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</si>
  <si>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</si>
  <si>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</si>
  <si>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</si>
  <si>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</si>
  <si>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</si>
  <si>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</si>
  <si>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</si>
  <si>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</si>
  <si>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</si>
  <si>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</si>
  <si>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</si>
  <si>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</si>
  <si>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</si>
  <si>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</si>
  <si>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</si>
  <si>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</si>
  <si>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</si>
  <si>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</si>
  <si>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</si>
  <si>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</si>
  <si>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</si>
  <si>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</si>
  <si>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</si>
  <si>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</si>
  <si>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</si>
  <si>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</si>
  <si>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</si>
  <si>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</si>
  <si>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</si>
  <si>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</si>
  <si>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</si>
  <si>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</si>
  <si>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</si>
  <si>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</si>
  <si>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</si>
  <si>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</si>
  <si>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</si>
  <si>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</si>
  <si>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</si>
  <si>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</si>
  <si>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</si>
  <si>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</si>
  <si>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</si>
  <si>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</si>
  <si>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</si>
  <si>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</si>
  <si>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</si>
  <si>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</si>
  <si>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</si>
  <si>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</si>
  <si>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</si>
  <si>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</si>
  <si>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</si>
  <si>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</si>
  <si>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</si>
  <si>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</si>
  <si>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</si>
  <si>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</si>
  <si>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</si>
  <si>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</si>
  <si>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</si>
  <si>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</si>
  <si>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</si>
  <si>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</si>
  <si>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</si>
  <si>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</si>
  <si>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</si>
  <si>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</si>
  <si>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</si>
  <si>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</si>
  <si>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</si>
  <si>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</si>
  <si>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</si>
  <si>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</si>
  <si>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</si>
  <si>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</si>
  <si>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</si>
  <si>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</si>
  <si>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</si>
  <si>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</si>
  <si>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</si>
  <si>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</si>
  <si>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</si>
  <si>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</si>
  <si>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</si>
  <si>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</si>
  <si>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</si>
  <si>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</si>
  <si>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</si>
  <si>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</si>
  <si>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</si>
  <si>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</si>
  <si>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</si>
  <si>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</si>
  <si>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</si>
  <si>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</si>
  <si>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</si>
  <si>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</si>
  <si>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</si>
  <si>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</si>
  <si>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</si>
  <si>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</si>
  <si>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</si>
  <si>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</si>
  <si>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</si>
  <si>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</si>
  <si>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</si>
  <si>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</si>
  <si>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</si>
  <si>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</si>
  <si>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</si>
  <si>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</si>
  <si>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</si>
  <si>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</si>
  <si>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</si>
  <si>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</si>
  <si>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</si>
  <si>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</si>
  <si>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</si>
  <si>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</si>
  <si>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</si>
  <si>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</si>
  <si>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</si>
  <si>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</si>
  <si>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</si>
  <si>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</si>
  <si>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</si>
  <si>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</si>
  <si>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</si>
  <si>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</si>
  <si>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</si>
  <si>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</si>
  <si>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</si>
  <si>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</si>
  <si>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</si>
  <si>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</si>
  <si>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</si>
  <si>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</si>
  <si>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</si>
  <si>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</si>
  <si>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</si>
  <si>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</si>
  <si>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</si>
  <si>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</si>
  <si>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</si>
  <si>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</si>
  <si>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</si>
  <si>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</si>
  <si>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</si>
  <si>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</si>
  <si>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</si>
  <si>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</si>
  <si>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</si>
  <si>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</si>
  <si>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</si>
  <si>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</si>
  <si>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</si>
  <si>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</si>
  <si>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</si>
  <si>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</si>
  <si>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</si>
  <si>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</si>
  <si>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</si>
  <si>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</si>
  <si>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</si>
  <si>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</si>
  <si>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</si>
  <si>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</si>
  <si>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</si>
  <si>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</si>
  <si>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</si>
  <si>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</si>
  <si>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</si>
  <si>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</si>
  <si>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</si>
  <si>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</si>
  <si>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</si>
  <si>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</si>
  <si>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</si>
  <si>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</si>
  <si>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</si>
  <si>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</si>
  <si>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</si>
  <si>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</si>
  <si>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</si>
  <si>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</si>
  <si>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</si>
  <si>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</si>
  <si>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</si>
  <si>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</si>
  <si>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</si>
  <si>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</si>
  <si>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</si>
  <si>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</si>
  <si>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</si>
  <si>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</si>
  <si>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</si>
  <si>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</si>
  <si>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</si>
  <si>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</si>
  <si>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</si>
  <si>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</si>
  <si>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</si>
  <si>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</si>
  <si>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</si>
  <si>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</si>
  <si>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</si>
  <si>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</si>
  <si>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</si>
  <si>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</si>
  <si>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</si>
  <si>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</si>
  <si>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</si>
  <si>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</si>
  <si>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</si>
  <si>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</si>
  <si>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</si>
  <si>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</si>
  <si>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</si>
  <si>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</si>
  <si>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</si>
  <si>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</si>
  <si>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</si>
  <si>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</si>
  <si>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</si>
  <si>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</si>
  <si>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</si>
  <si>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</si>
  <si>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</si>
  <si>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</si>
  <si>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</si>
  <si>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</si>
  <si>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</si>
  <si>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</si>
  <si>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</si>
  <si>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</si>
  <si>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</si>
  <si>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</si>
  <si>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</si>
  <si>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</si>
  <si>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</si>
  <si>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</si>
  <si>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</si>
  <si>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</si>
  <si>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</si>
  <si>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</si>
  <si>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</si>
  <si>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</si>
  <si>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</si>
  <si>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</si>
  <si>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</si>
  <si>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</si>
  <si>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</si>
  <si>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</si>
  <si>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</si>
  <si>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</si>
  <si>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</si>
  <si>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</si>
  <si>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</si>
  <si>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</si>
  <si>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</si>
  <si>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</si>
  <si>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</si>
  <si>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</si>
  <si>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</si>
  <si>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</si>
  <si>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</si>
  <si>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</si>
  <si>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</si>
  <si>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</si>
  <si>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</si>
  <si>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</si>
  <si>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</si>
  <si>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</si>
  <si>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</si>
  <si>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</si>
  <si>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</si>
  <si>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</si>
  <si>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</si>
  <si>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</si>
  <si>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</si>
  <si>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</si>
  <si>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</si>
  <si>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</si>
  <si>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</si>
  <si>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</si>
  <si>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</si>
  <si>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</si>
  <si>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</si>
  <si>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</si>
  <si>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</si>
  <si>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</si>
  <si>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</si>
  <si>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</si>
  <si>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</si>
  <si>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</si>
  <si>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</si>
  <si>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</si>
  <si>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</si>
  <si>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</si>
  <si>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</si>
  <si>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</si>
  <si>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</si>
  <si>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</si>
  <si>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</si>
  <si>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</si>
  <si>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</si>
  <si>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</si>
  <si>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</si>
  <si>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</si>
  <si>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</si>
  <si>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</si>
  <si>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</si>
  <si>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</si>
  <si>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</si>
  <si>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</si>
  <si>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</si>
  <si>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</si>
  <si>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</si>
  <si>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</si>
  <si>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</si>
  <si>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</si>
  <si>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</si>
  <si>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</si>
  <si>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</si>
  <si>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</si>
  <si>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</si>
  <si>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</si>
  <si>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</si>
  <si>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</si>
  <si>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</si>
  <si>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</si>
  <si>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</si>
  <si>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</si>
  <si>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</si>
  <si>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</si>
  <si>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</si>
  <si>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</si>
  <si>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</si>
  <si>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</si>
  <si>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</si>
  <si>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</si>
  <si>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</si>
  <si>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</si>
  <si>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</si>
  <si>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</si>
  <si>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</si>
  <si>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</si>
  <si>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</si>
  <si>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</si>
  <si>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</si>
  <si>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</si>
  <si>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</si>
  <si>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</si>
  <si>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</si>
  <si>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</si>
  <si>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</si>
  <si>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</si>
  <si>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</si>
  <si>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</si>
  <si>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</si>
  <si>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</si>
  <si>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</si>
  <si>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</si>
  <si>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</si>
  <si>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</si>
  <si>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</si>
  <si>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</si>
  <si>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</si>
  <si>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</si>
  <si>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</si>
  <si>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</si>
  <si>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</si>
  <si>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</si>
  <si>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</si>
  <si>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</si>
  <si>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</si>
  <si>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</si>
  <si>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</si>
  <si>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</si>
  <si>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</si>
  <si>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</si>
  <si>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</si>
  <si>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</si>
  <si>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</si>
  <si>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</si>
  <si>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</si>
  <si>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</si>
  <si>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</si>
  <si>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</si>
  <si>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</si>
  <si>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</si>
  <si>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</si>
  <si>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</si>
  <si>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</si>
  <si>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</si>
  <si>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</si>
  <si>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</si>
  <si>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</si>
  <si>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</si>
  <si>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</si>
  <si>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</si>
  <si>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</si>
  <si>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</si>
  <si>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</si>
  <si>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</si>
  <si>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</si>
  <si>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</si>
  <si>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</si>
  <si>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</si>
  <si>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</si>
  <si>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</si>
  <si>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</si>
  <si>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</si>
  <si>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</si>
  <si>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</si>
  <si>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</si>
  <si>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</si>
  <si>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</si>
  <si>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</si>
  <si>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</si>
  <si>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</si>
  <si>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</si>
  <si>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</si>
  <si>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</si>
  <si>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</si>
  <si>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</si>
  <si>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</si>
  <si>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</si>
  <si>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</si>
  <si>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</si>
  <si>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</si>
  <si>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</si>
  <si>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</si>
  <si>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</si>
  <si>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</si>
  <si>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</si>
  <si>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</si>
  <si>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</si>
  <si>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</si>
  <si>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</si>
  <si>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</si>
  <si>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</si>
  <si>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</si>
  <si>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</si>
  <si>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</si>
  <si>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</si>
  <si>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</si>
  <si>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</si>
  <si>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</si>
  <si>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</si>
  <si>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</si>
  <si>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</si>
  <si>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</si>
  <si>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</si>
  <si>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</si>
  <si>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</si>
  <si>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</si>
  <si>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</si>
  <si>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</si>
  <si>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</si>
  <si>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</si>
  <si>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</si>
  <si>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</si>
  <si>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</si>
  <si>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</si>
  <si>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</si>
  <si>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</si>
  <si>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</si>
  <si>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</si>
  <si>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</si>
  <si>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</si>
  <si>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</si>
  <si>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</si>
  <si>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</si>
  <si>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</si>
  <si>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</si>
  <si>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</si>
  <si>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</si>
  <si>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</si>
  <si>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</si>
  <si>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</si>
  <si>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</si>
  <si>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</si>
  <si>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</si>
  <si>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</si>
  <si>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</si>
  <si>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</si>
  <si>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</si>
  <si>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</si>
  <si>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</si>
  <si>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</si>
  <si>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</si>
  <si>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</si>
  <si>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</si>
  <si>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</si>
  <si>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</si>
  <si>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</si>
  <si>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</si>
  <si>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</si>
  <si>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</si>
  <si>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</si>
  <si>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</si>
  <si>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</si>
  <si>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</si>
  <si>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</si>
  <si>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</si>
  <si>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</si>
  <si>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</si>
  <si>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</si>
  <si>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</si>
  <si>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</si>
  <si>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</si>
  <si>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</si>
  <si>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</si>
  <si>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</si>
  <si>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</si>
  <si>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</si>
  <si>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</si>
  <si>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</si>
  <si>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</si>
  <si>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</si>
  <si>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</si>
  <si>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</si>
  <si>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</si>
  <si>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</si>
  <si>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</si>
  <si>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</si>
  <si>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</si>
  <si>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</si>
  <si>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</si>
  <si>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</si>
  <si>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</si>
  <si>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</si>
  <si>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</si>
  <si>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</si>
  <si>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</si>
  <si>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</si>
  <si>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</si>
  <si>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</si>
  <si>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</si>
  <si>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</si>
  <si>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</si>
  <si>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</si>
  <si>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</si>
  <si>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</si>
  <si>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</si>
  <si>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</si>
  <si>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</si>
  <si>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</si>
  <si>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</si>
  <si>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</si>
  <si>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</si>
  <si>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</si>
  <si>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</si>
  <si>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</si>
  <si>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</si>
  <si>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</si>
  <si>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</si>
  <si>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</si>
  <si>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</si>
  <si>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</si>
  <si>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</si>
  <si>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</si>
  <si>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</si>
  <si>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</si>
  <si>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</si>
  <si>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</si>
  <si>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</si>
  <si>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</si>
  <si>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</si>
  <si>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</si>
  <si>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</si>
  <si>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</si>
  <si>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</si>
  <si>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</si>
  <si>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</si>
  <si>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</si>
  <si>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</si>
  <si>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</si>
  <si>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</si>
  <si>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</si>
  <si>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</si>
  <si>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</si>
  <si>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</si>
  <si>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</si>
  <si>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</si>
  <si>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</si>
  <si>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</si>
  <si>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</si>
  <si>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</si>
  <si>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</si>
  <si>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</si>
  <si>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</si>
  <si>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</si>
  <si>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</si>
  <si>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</si>
  <si>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</si>
  <si>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</si>
  <si>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</si>
  <si>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</si>
  <si>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</si>
  <si>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</si>
  <si>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</si>
  <si>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</si>
  <si>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</si>
  <si>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</si>
  <si>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</si>
  <si>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</si>
  <si>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</si>
  <si>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</si>
  <si>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</si>
  <si>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</si>
  <si>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</si>
  <si>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</si>
  <si>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</si>
  <si>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</si>
  <si>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</si>
  <si>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</si>
  <si>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</si>
  <si>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</si>
  <si>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</si>
  <si>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</si>
  <si>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</si>
  <si>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</si>
  <si>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</si>
  <si>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</si>
  <si>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</si>
  <si>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</si>
  <si>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</si>
  <si>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</si>
  <si>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</si>
  <si>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</si>
  <si>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</si>
  <si>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</si>
  <si>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</si>
  <si>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</si>
  <si>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</si>
  <si>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</si>
  <si>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</si>
  <si>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</si>
  <si>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</si>
  <si>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</si>
  <si>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</si>
  <si>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</si>
  <si>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</si>
  <si>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</si>
  <si>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</si>
  <si>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</si>
  <si>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</si>
  <si>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</si>
  <si>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</si>
  <si>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</si>
  <si>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</si>
  <si>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</si>
  <si>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</si>
  <si>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</si>
  <si>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</si>
  <si>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</si>
  <si>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</si>
  <si>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</si>
  <si>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</si>
  <si>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</si>
  <si>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</si>
  <si>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</si>
  <si>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</si>
  <si>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</si>
  <si>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</si>
  <si>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</si>
  <si>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</si>
  <si>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</si>
  <si>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</si>
  <si>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</si>
  <si>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</si>
  <si>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</si>
  <si>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</si>
  <si>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</si>
  <si>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</si>
  <si>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</si>
  <si>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</si>
  <si>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</si>
  <si>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</si>
  <si>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</si>
  <si>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</si>
  <si>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</si>
  <si>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</si>
  <si>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</si>
  <si>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</si>
  <si>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</si>
  <si>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</si>
  <si>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</si>
  <si>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</si>
  <si>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</si>
  <si>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</si>
  <si>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</si>
  <si>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</si>
  <si>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</si>
  <si>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</si>
  <si>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</si>
  <si>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</si>
  <si>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</si>
  <si>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</si>
  <si>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</si>
  <si>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</si>
  <si>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</si>
  <si>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</si>
  <si>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</si>
  <si>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</si>
  <si>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</si>
  <si>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</si>
  <si>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</si>
  <si>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</si>
  <si>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</si>
  <si>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</si>
  <si>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</si>
  <si>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</si>
  <si>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</si>
  <si>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</si>
  <si>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</si>
  <si>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</si>
  <si>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</si>
  <si>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</si>
  <si>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</si>
  <si>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</si>
  <si>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</si>
  <si>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</si>
  <si>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</si>
  <si>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</si>
  <si>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</si>
  <si>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</si>
  <si>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</si>
  <si>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</si>
  <si>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</si>
  <si>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</si>
  <si>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</si>
  <si>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</si>
  <si>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</si>
  <si>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</si>
  <si>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</si>
  <si>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</si>
  <si>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</si>
  <si>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</si>
  <si>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</si>
  <si>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</si>
  <si>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</si>
  <si>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</si>
  <si>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</si>
  <si>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</si>
  <si>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</si>
  <si>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</si>
  <si>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</si>
  <si>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</si>
  <si>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</si>
  <si>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</si>
  <si>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</si>
  <si>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</si>
  <si>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</si>
  <si>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</si>
  <si>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</si>
  <si>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</si>
  <si>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</si>
  <si>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</si>
  <si>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</si>
  <si>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</si>
  <si>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</si>
  <si>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</si>
  <si>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</si>
  <si>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</si>
  <si>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</si>
  <si>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</si>
  <si>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</si>
  <si>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</si>
  <si>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</si>
  <si>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</si>
  <si>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</si>
  <si>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</si>
  <si>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</si>
  <si>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</si>
  <si>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</si>
  <si>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</si>
  <si>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</si>
  <si>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</si>
  <si>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</si>
  <si>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</si>
  <si>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</si>
  <si>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</si>
  <si>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</si>
  <si>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</si>
  <si>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</si>
  <si>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</si>
  <si>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</si>
  <si>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</si>
  <si>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</si>
  <si>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</si>
  <si>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</si>
  <si>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</si>
  <si>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</si>
  <si>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</si>
  <si>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</si>
  <si>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</si>
  <si>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</si>
  <si>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</si>
  <si>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</si>
  <si>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</si>
  <si>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</si>
  <si>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</si>
  <si>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</si>
  <si>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</si>
  <si>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</si>
  <si>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</si>
  <si>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</si>
  <si>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</si>
  <si>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</si>
  <si>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</si>
  <si>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</si>
  <si>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</si>
  <si>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</si>
  <si>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</si>
  <si>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</si>
  <si>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</si>
  <si>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</si>
  <si>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</si>
  <si>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</si>
  <si>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</si>
  <si>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</si>
  <si>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</si>
  <si>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</si>
  <si>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</si>
  <si>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</si>
  <si>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</si>
  <si>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</si>
  <si>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</si>
  <si>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</si>
  <si>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</si>
  <si>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</si>
  <si>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</si>
  <si>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</si>
  <si>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</si>
  <si>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</si>
  <si>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</si>
  <si>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</si>
  <si>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</si>
  <si>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</si>
  <si>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</si>
  <si>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</si>
  <si>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</si>
  <si>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</si>
  <si>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</si>
  <si>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</si>
  <si>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</si>
  <si>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</si>
  <si>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</si>
  <si>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</si>
  <si>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</si>
  <si>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</si>
  <si>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</si>
  <si>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</si>
  <si>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</si>
  <si>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</si>
  <si>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</si>
  <si>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</si>
  <si>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</si>
  <si>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</si>
  <si>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</si>
  <si>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</si>
  <si>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</si>
  <si>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</si>
  <si>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</si>
  <si>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</si>
  <si>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</si>
  <si>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</si>
  <si>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</si>
  <si>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</si>
  <si>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</si>
  <si>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</si>
  <si>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</si>
  <si>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</si>
  <si>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</si>
  <si>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</si>
  <si>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</si>
  <si>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</si>
  <si>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</si>
  <si>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</si>
  <si>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</si>
  <si>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</si>
  <si>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</si>
  <si>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</si>
  <si>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</si>
  <si>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</si>
  <si>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</si>
  <si>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</si>
  <si>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</si>
  <si>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</si>
  <si>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</si>
  <si>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</si>
  <si>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</si>
  <si>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</si>
  <si>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</si>
  <si>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</si>
  <si>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</si>
  <si>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</si>
  <si>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</si>
  <si>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</si>
  <si>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</si>
  <si>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</si>
  <si>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</si>
  <si>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</si>
  <si>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</si>
  <si>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</si>
  <si>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</si>
  <si>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</si>
  <si>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</si>
  <si>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</si>
  <si>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</si>
  <si>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</si>
  <si>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</si>
  <si>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</si>
  <si>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</si>
  <si>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</si>
  <si>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</si>
  <si>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</si>
  <si>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</si>
  <si>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</si>
  <si>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</si>
  <si>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</si>
  <si>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</si>
  <si>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</si>
  <si>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</si>
  <si>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</si>
  <si>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</si>
  <si>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</si>
  <si>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</si>
  <si>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</si>
  <si>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</si>
  <si>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</si>
  <si>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</si>
  <si>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</si>
  <si>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</si>
  <si>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</si>
  <si>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</si>
  <si>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</si>
  <si>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</si>
  <si>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</si>
  <si>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</si>
  <si>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</si>
  <si>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</si>
  <si>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</si>
  <si>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</si>
  <si>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</si>
  <si>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</si>
  <si>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</si>
  <si>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</si>
  <si>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</si>
  <si>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</si>
  <si>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</si>
  <si>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</si>
  <si>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</si>
  <si>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</si>
  <si>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</si>
  <si>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</si>
  <si>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</si>
  <si>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</si>
  <si>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</si>
  <si>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</si>
  <si>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</si>
  <si>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</si>
  <si>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</si>
  <si>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</si>
  <si>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</si>
  <si>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</si>
  <si>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</si>
  <si>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</si>
  <si>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</si>
  <si>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</si>
  <si>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</si>
  <si>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</si>
  <si>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</si>
  <si>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</si>
  <si>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</si>
  <si>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</si>
  <si>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</si>
  <si>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</si>
  <si>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</si>
  <si>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</si>
  <si>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</si>
  <si>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</si>
  <si>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</si>
  <si>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</si>
  <si>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</si>
  <si>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</si>
  <si>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</si>
  <si>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</si>
  <si>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</si>
  <si>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</si>
  <si>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</si>
  <si>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</si>
  <si>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</si>
  <si>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</si>
  <si>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</si>
  <si>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</si>
  <si>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</si>
  <si>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</si>
  <si>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</si>
  <si>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</si>
  <si>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</si>
  <si>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</si>
  <si>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</si>
  <si>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</si>
  <si>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</si>
  <si>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</si>
  <si>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</si>
  <si>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</si>
  <si>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</si>
  <si>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</si>
  <si>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</si>
  <si>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</si>
  <si>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</si>
  <si>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</si>
  <si>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</si>
  <si>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</si>
  <si>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</si>
  <si>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</si>
  <si>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</si>
  <si>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</si>
  <si>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</si>
  <si>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</si>
  <si>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</si>
  <si>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</si>
  <si>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</si>
  <si>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</si>
  <si>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</si>
  <si>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</si>
  <si>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</si>
  <si>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</si>
  <si>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</si>
  <si>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</si>
  <si>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</si>
  <si>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</si>
  <si>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</si>
  <si>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</si>
  <si>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</si>
  <si>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</si>
  <si>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</si>
  <si>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</si>
  <si>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</si>
  <si>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</si>
  <si>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</si>
  <si>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</si>
  <si>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</si>
  <si>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</si>
  <si>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</si>
  <si>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</si>
  <si>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</si>
  <si>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</si>
  <si>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</si>
  <si>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</si>
  <si>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</si>
  <si>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</si>
  <si>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</si>
  <si>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</si>
  <si>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</si>
  <si>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</si>
  <si>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</si>
  <si>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</si>
  <si>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</si>
  <si>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</si>
  <si>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</si>
  <si>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</si>
  <si>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</si>
  <si>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</si>
  <si>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</si>
  <si>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</si>
  <si>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</si>
  <si>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</si>
  <si>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</si>
  <si>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</si>
  <si>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</si>
  <si>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</si>
  <si>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</si>
  <si>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</si>
  <si>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</si>
  <si>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</si>
  <si>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</si>
  <si>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</si>
  <si>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</si>
  <si>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</si>
  <si>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</si>
  <si>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</si>
  <si>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</si>
  <si>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</si>
  <si>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</si>
  <si>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</si>
  <si>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</si>
  <si>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</si>
  <si>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</si>
  <si>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</si>
  <si>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</si>
  <si>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</si>
  <si>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</si>
  <si>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</si>
  <si>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</si>
  <si>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</si>
  <si>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</si>
  <si>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</si>
  <si>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</si>
  <si>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</si>
  <si>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</si>
  <si>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</si>
  <si>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</si>
  <si>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</si>
  <si>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</si>
  <si>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</si>
  <si>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</si>
  <si>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</si>
  <si>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</si>
  <si>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</si>
  <si>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</si>
  <si>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</si>
  <si>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</si>
  <si>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</si>
  <si>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</si>
  <si>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</si>
  <si>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</si>
  <si>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</si>
  <si>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</si>
  <si>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</si>
  <si>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</si>
  <si>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</si>
  <si>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</si>
  <si>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</si>
  <si>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</si>
  <si>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</si>
  <si>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</si>
  <si>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</si>
  <si>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</si>
  <si>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</si>
  <si>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</si>
  <si>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</si>
  <si>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</si>
  <si>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</si>
  <si>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</si>
  <si>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</si>
  <si>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</si>
  <si>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</si>
  <si>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</si>
  <si>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</si>
  <si>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</si>
  <si>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</si>
  <si>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</si>
  <si>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</si>
  <si>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</si>
  <si>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</si>
  <si>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</si>
  <si>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</si>
  <si>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</si>
  <si>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</si>
  <si>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</si>
  <si>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</si>
  <si>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</si>
  <si>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</si>
  <si>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</si>
  <si>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</si>
  <si>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</si>
  <si>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</si>
  <si>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</si>
  <si>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</si>
  <si>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</si>
  <si>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</si>
  <si>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</si>
  <si>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</si>
  <si>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</si>
  <si>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</si>
  <si>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</si>
  <si>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</si>
  <si>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</si>
  <si>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</si>
  <si>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</si>
  <si>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</si>
  <si>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</si>
  <si>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</si>
  <si>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</si>
  <si>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</si>
  <si>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</si>
  <si>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</si>
  <si>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</si>
  <si>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</si>
  <si>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</si>
  <si>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</si>
  <si>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</si>
  <si>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</si>
  <si>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</si>
  <si>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</si>
  <si>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</si>
  <si>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</si>
  <si>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</si>
  <si>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</si>
  <si>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</si>
  <si>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</si>
  <si>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</si>
  <si>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</si>
  <si>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</si>
  <si>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</si>
  <si>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</si>
  <si>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</si>
  <si>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</si>
  <si>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</si>
  <si>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</si>
  <si>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</si>
  <si>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</si>
  <si>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</si>
  <si>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</si>
  <si>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</si>
  <si>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</si>
  <si>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</si>
  <si>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</si>
  <si>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</si>
  <si>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</si>
  <si>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</si>
  <si>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</si>
  <si>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</si>
  <si>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</si>
  <si>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</si>
  <si>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</si>
  <si>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</si>
  <si>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</si>
  <si>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</si>
  <si>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</si>
  <si>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</si>
  <si>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</si>
  <si>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</si>
  <si>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</si>
  <si>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</si>
  <si>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</si>
  <si>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</si>
  <si>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</si>
  <si>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</si>
  <si>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</si>
  <si>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</si>
  <si>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</si>
  <si>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</si>
  <si>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</si>
  <si>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</si>
  <si>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</si>
  <si>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</si>
  <si>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</si>
  <si>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</si>
  <si>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</si>
  <si>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</si>
  <si>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</si>
  <si>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</si>
  <si>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</si>
  <si>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</si>
  <si>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</si>
  <si>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</si>
  <si>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</si>
  <si>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</si>
  <si>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</si>
  <si>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</si>
  <si>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</si>
  <si>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</si>
  <si>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</si>
  <si>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</si>
  <si>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</si>
  <si>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</si>
  <si>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</si>
  <si>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</si>
  <si>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</si>
  <si>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</si>
  <si>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</si>
  <si>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</si>
  <si>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</si>
  <si>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</si>
  <si>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</si>
  <si>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</si>
  <si>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</si>
  <si>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</si>
  <si>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</si>
  <si>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</si>
  <si>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</si>
  <si>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</si>
  <si>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</si>
  <si>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</si>
  <si>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</si>
  <si>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</si>
  <si>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</si>
  <si>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</si>
  <si>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</si>
  <si>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</si>
  <si>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</si>
  <si>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</si>
  <si>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</si>
  <si>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</si>
  <si>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</si>
  <si>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</si>
  <si>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</si>
  <si>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</si>
  <si>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</si>
  <si>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</si>
  <si>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</si>
  <si>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</si>
  <si>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</si>
  <si>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</si>
  <si>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</si>
  <si>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</si>
  <si>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</si>
  <si>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</si>
  <si>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</si>
  <si>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</si>
  <si>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</si>
  <si>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</si>
  <si>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</si>
  <si>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</si>
  <si>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</si>
  <si>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</si>
  <si>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</si>
  <si>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</si>
  <si>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</si>
  <si>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</si>
  <si>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</si>
  <si>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</si>
  <si>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</si>
  <si>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</si>
  <si>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</si>
  <si>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</si>
  <si>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</si>
  <si>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</si>
  <si>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</si>
  <si>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</si>
  <si>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</si>
  <si>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</si>
  <si>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</si>
  <si>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</si>
  <si>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</si>
  <si>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</si>
  <si>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</si>
  <si>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</si>
  <si>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</si>
  <si>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</si>
  <si>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</si>
  <si>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</si>
  <si>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</si>
  <si>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</si>
  <si>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</si>
  <si>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</si>
  <si>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</si>
  <si>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</si>
  <si>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</si>
  <si>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</si>
  <si>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</si>
  <si>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</si>
  <si>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</si>
  <si>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</si>
  <si>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</si>
  <si>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</si>
  <si>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</si>
  <si>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</si>
  <si>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</si>
  <si>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</si>
  <si>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</si>
  <si>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</si>
  <si>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</si>
  <si>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</si>
  <si>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</si>
  <si>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</si>
  <si>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</si>
  <si>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</si>
  <si>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</si>
  <si>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</si>
  <si>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</si>
  <si>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</si>
  <si>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</si>
  <si>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</si>
  <si>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</si>
  <si>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</si>
  <si>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</si>
  <si>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</si>
  <si>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</si>
  <si>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</si>
  <si>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</si>
  <si>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</si>
  <si>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</si>
  <si>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</si>
  <si>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</si>
  <si>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</si>
  <si>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</si>
  <si>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</si>
  <si>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</si>
  <si>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</si>
  <si>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</si>
  <si>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</si>
  <si>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</si>
  <si>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</si>
  <si>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</si>
  <si>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</si>
  <si>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</si>
  <si>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</si>
  <si>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</si>
  <si>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</si>
  <si>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</si>
  <si>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</si>
  <si>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</si>
  <si>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</si>
  <si>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</si>
  <si>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</si>
  <si>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</si>
  <si>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</si>
  <si>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</si>
  <si>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</si>
  <si>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</si>
  <si>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</si>
  <si>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</si>
  <si>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</si>
  <si>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</si>
  <si>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</si>
  <si>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</si>
  <si>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</si>
  <si>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</si>
  <si>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</si>
  <si>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</si>
  <si>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</si>
  <si>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</si>
  <si>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</si>
  <si>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</si>
  <si>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</si>
  <si>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</si>
  <si>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</si>
  <si>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</si>
  <si>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</si>
  <si>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</si>
  <si>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</si>
  <si>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</si>
  <si>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</si>
  <si>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</si>
  <si>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</si>
  <si>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</si>
  <si>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</si>
  <si>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</si>
  <si>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</si>
  <si>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</si>
  <si>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</si>
  <si>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</si>
  <si>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</si>
  <si>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</si>
  <si>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</si>
  <si>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</si>
  <si>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</si>
  <si>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</si>
  <si>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</si>
  <si>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</si>
  <si>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</si>
  <si>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</si>
  <si>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</si>
  <si>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</si>
  <si>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</si>
  <si>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</si>
  <si>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</si>
  <si>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</si>
  <si>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</si>
  <si>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</si>
  <si>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</si>
  <si>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</si>
  <si>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</si>
  <si>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</si>
  <si>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</si>
  <si>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</si>
  <si>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</si>
  <si>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</si>
  <si>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</si>
  <si>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</si>
  <si>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</si>
  <si>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</si>
  <si>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</si>
  <si>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</si>
  <si>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</si>
  <si>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</si>
  <si>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</si>
  <si>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</si>
  <si>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</si>
  <si>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</si>
  <si>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</si>
  <si>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</si>
  <si>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</si>
  <si>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</si>
  <si>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</si>
  <si>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</si>
  <si>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</si>
  <si>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</si>
  <si>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</si>
  <si>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</si>
  <si>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</si>
  <si>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</si>
  <si>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</si>
  <si>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</si>
  <si>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</si>
  <si>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</si>
  <si>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</si>
  <si>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</si>
  <si>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</si>
  <si>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</si>
  <si>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</si>
  <si>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</si>
  <si>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</si>
  <si>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</si>
  <si>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</si>
  <si>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</si>
  <si>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</si>
  <si>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</si>
  <si>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</si>
  <si>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</si>
  <si>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</si>
  <si>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</si>
  <si>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</si>
  <si>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</si>
  <si>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</si>
  <si>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</si>
  <si>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</si>
  <si>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</si>
  <si>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</si>
  <si>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</si>
  <si>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</si>
  <si>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</si>
  <si>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</si>
  <si>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</si>
  <si>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</si>
  <si>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</si>
  <si>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</si>
  <si>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</si>
  <si>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</si>
  <si>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</si>
  <si>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</si>
  <si>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</si>
  <si>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</si>
  <si>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</si>
  <si>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</si>
  <si>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</si>
  <si>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</si>
  <si>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</si>
  <si>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</si>
  <si>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</si>
  <si>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</si>
  <si>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</si>
  <si>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</si>
  <si>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</si>
  <si>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</si>
  <si>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</si>
  <si>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</si>
  <si>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</si>
  <si>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</si>
  <si>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</si>
  <si>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</si>
  <si>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</si>
  <si>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</si>
  <si>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</si>
  <si>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</si>
  <si>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</si>
  <si>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</si>
  <si>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</si>
  <si>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</si>
  <si>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</si>
  <si>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</si>
  <si>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</si>
  <si>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</si>
  <si>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</si>
  <si>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</si>
  <si>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</si>
  <si>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</si>
  <si>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</si>
  <si>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</si>
  <si>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</si>
  <si>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</si>
  <si>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</si>
  <si>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</si>
  <si>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</si>
  <si>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</si>
  <si>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</si>
  <si>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</si>
  <si>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</si>
  <si>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</si>
  <si>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</si>
  <si>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</si>
  <si>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</si>
  <si>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</si>
  <si>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</si>
  <si>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</si>
  <si>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</si>
  <si>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</si>
  <si>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</si>
  <si>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</si>
  <si>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</si>
  <si>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</si>
  <si>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</si>
  <si>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</si>
  <si>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</si>
  <si>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</si>
  <si>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</si>
  <si>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</si>
  <si>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</si>
  <si>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</si>
  <si>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</si>
  <si>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</si>
  <si>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</si>
  <si>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</si>
  <si>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</si>
  <si>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</si>
  <si>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</si>
  <si>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</si>
  <si>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</si>
  <si>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</si>
  <si>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</si>
  <si>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</si>
  <si>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</si>
  <si>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</si>
  <si>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</si>
  <si>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</si>
  <si>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</si>
  <si>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</si>
  <si>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</si>
  <si>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</si>
  <si>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</si>
  <si>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</si>
  <si>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</si>
  <si>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</si>
  <si>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</si>
  <si>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</si>
  <si>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</si>
  <si>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</si>
  <si>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</si>
  <si>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</si>
  <si>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</si>
  <si>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</si>
  <si>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</si>
  <si>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</si>
  <si>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</si>
  <si>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</si>
  <si>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</si>
  <si>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</si>
  <si>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</si>
  <si>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</si>
  <si>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</si>
  <si>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</si>
  <si>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</si>
  <si>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</si>
  <si>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</si>
  <si>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</si>
  <si>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</si>
  <si>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</si>
  <si>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</si>
  <si>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</si>
  <si>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</si>
  <si>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</si>
  <si>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</si>
  <si>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</si>
  <si>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</si>
  <si>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</si>
  <si>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</si>
  <si>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</si>
  <si>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</si>
  <si>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</si>
  <si>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</si>
  <si>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</si>
  <si>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</si>
  <si>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</si>
  <si>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</si>
  <si>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</si>
  <si>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</si>
  <si>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</si>
  <si>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</si>
  <si>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</si>
  <si>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</si>
  <si>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</si>
  <si>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</si>
  <si>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</si>
  <si>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</si>
  <si>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</si>
  <si>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</si>
  <si>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</si>
  <si>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</si>
  <si>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</si>
  <si>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</si>
  <si>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</si>
  <si>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</si>
  <si>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</si>
  <si>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</si>
  <si>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</si>
  <si>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</si>
  <si>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</si>
  <si>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</si>
  <si>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</si>
  <si>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</si>
  <si>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</si>
  <si>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</si>
  <si>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</si>
  <si>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</si>
  <si>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</si>
  <si>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</si>
  <si>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</si>
  <si>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</si>
  <si>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</si>
  <si>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</si>
  <si>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</si>
  <si>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</si>
  <si>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</si>
  <si>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</si>
  <si>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</si>
  <si>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</si>
  <si>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</si>
  <si>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</si>
  <si>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</si>
  <si>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</si>
  <si>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</si>
  <si>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</si>
  <si>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</si>
  <si>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</si>
  <si>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</si>
  <si>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</si>
  <si>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</si>
  <si>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</si>
  <si>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</si>
  <si>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</si>
  <si>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</si>
  <si>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</si>
  <si>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</si>
  <si>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</si>
  <si>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</si>
  <si>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</si>
  <si>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</si>
  <si>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</si>
  <si>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</si>
  <si>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</si>
  <si>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</si>
  <si>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</si>
  <si>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</si>
  <si>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</si>
  <si>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</si>
  <si>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</si>
  <si>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</si>
  <si>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</si>
  <si>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</si>
  <si>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</si>
  <si>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</si>
  <si>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</si>
  <si>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</si>
  <si>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</si>
  <si>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</si>
  <si>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</si>
  <si>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</si>
  <si>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</si>
  <si>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</si>
  <si>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</si>
  <si>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</si>
  <si>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</si>
  <si>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</si>
  <si>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</si>
  <si>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</si>
  <si>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</si>
  <si>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</si>
  <si>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</si>
  <si>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</si>
  <si>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</si>
  <si>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</si>
  <si>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</si>
  <si>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</si>
  <si>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</si>
  <si>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</si>
  <si>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</si>
  <si>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</si>
  <si>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</si>
  <si>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</si>
  <si>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</si>
  <si>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</si>
  <si>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</si>
  <si>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</si>
  <si>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</si>
  <si>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</si>
  <si>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</si>
  <si>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</si>
  <si>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</si>
  <si>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</si>
  <si>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</si>
  <si>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</si>
  <si>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</si>
  <si>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</si>
  <si>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</si>
  <si>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</si>
  <si>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</si>
  <si>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</si>
  <si>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</si>
  <si>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</si>
  <si>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</si>
  <si>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</si>
  <si>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</si>
  <si>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</si>
  <si>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</si>
  <si>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</si>
  <si>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</si>
  <si>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</si>
  <si>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</si>
  <si>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</si>
  <si>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</si>
  <si>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</si>
  <si>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</si>
  <si>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</si>
  <si>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</si>
  <si>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</si>
  <si>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</si>
  <si>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</si>
  <si>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</si>
  <si>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</si>
  <si>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</si>
  <si>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</si>
  <si>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</si>
  <si>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</si>
  <si>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</si>
  <si>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</si>
  <si>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</si>
  <si>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</si>
  <si>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</si>
  <si>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</si>
  <si>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</si>
  <si>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</si>
  <si>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</si>
  <si>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</si>
  <si>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</si>
  <si>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</si>
  <si>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</si>
  <si>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</si>
  <si>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</si>
  <si>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</si>
  <si>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</si>
  <si>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</si>
  <si>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</si>
  <si>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</si>
  <si>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</si>
  <si>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</si>
  <si>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</si>
  <si>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</si>
  <si>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</si>
  <si>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</si>
  <si>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</si>
  <si>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</si>
  <si>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</si>
  <si>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</si>
  <si>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</si>
  <si>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</si>
  <si>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</si>
  <si>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</si>
  <si>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</si>
  <si>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</si>
  <si>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</si>
  <si>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</si>
  <si>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</si>
  <si>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</si>
  <si>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</si>
  <si>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</si>
  <si>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</si>
  <si>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</si>
  <si>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</si>
  <si>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</si>
  <si>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</si>
  <si>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</si>
  <si>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</si>
  <si>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</si>
  <si>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</si>
  <si>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</si>
  <si>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</si>
  <si>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</si>
  <si>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</si>
  <si>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</si>
  <si>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</si>
  <si>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</si>
  <si>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</si>
  <si>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</si>
  <si>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</si>
  <si>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</si>
  <si>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</si>
  <si>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</si>
  <si>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</si>
  <si>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</si>
  <si>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</si>
  <si>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</si>
  <si>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</si>
  <si>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</si>
  <si>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</si>
  <si>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</si>
  <si>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</si>
  <si>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</si>
  <si>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</si>
  <si>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</si>
  <si>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</si>
  <si>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</si>
  <si>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</si>
  <si>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</si>
  <si>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</si>
  <si>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</si>
  <si>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</si>
  <si>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</si>
  <si>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</si>
  <si>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</si>
  <si>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</si>
  <si>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</si>
  <si>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</si>
  <si>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</si>
  <si>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</si>
  <si>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</si>
  <si>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</si>
  <si>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</si>
  <si>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</si>
  <si>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</si>
  <si>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</si>
  <si>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</si>
  <si>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</si>
  <si>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</si>
  <si>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</si>
  <si>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</si>
  <si>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</si>
  <si>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</si>
  <si>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</si>
  <si>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</si>
  <si>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</si>
  <si>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</si>
  <si>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</si>
  <si>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</si>
  <si>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</si>
  <si>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</si>
  <si>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</si>
  <si>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</si>
  <si>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</si>
  <si>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</si>
  <si>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</si>
  <si>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</si>
  <si>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</si>
  <si>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</si>
  <si>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</si>
  <si>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</si>
  <si>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</si>
  <si>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</si>
  <si>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</si>
  <si>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</si>
  <si>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</si>
  <si>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</si>
  <si>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</si>
  <si>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</si>
  <si>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</si>
  <si>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</si>
  <si>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</si>
  <si>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</si>
  <si>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</si>
  <si>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</si>
  <si>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</si>
  <si>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</si>
  <si>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</si>
  <si>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</si>
  <si>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</si>
  <si>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</si>
  <si>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</si>
  <si>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</si>
  <si>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</si>
  <si>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</si>
  <si>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</si>
  <si>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</si>
  <si>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</si>
  <si>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</si>
  <si>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</si>
  <si>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</si>
  <si>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</si>
  <si>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</si>
  <si>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</si>
  <si>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</si>
  <si>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</si>
  <si>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</si>
  <si>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</si>
  <si>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</si>
  <si>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</si>
  <si>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</si>
  <si>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</si>
  <si>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</si>
  <si>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</si>
  <si>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</si>
  <si>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</si>
  <si>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</si>
  <si>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</si>
  <si>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</si>
  <si>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</si>
  <si>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</si>
  <si>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</si>
  <si>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</si>
  <si>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</si>
  <si>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</si>
  <si>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</si>
  <si>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</si>
  <si>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</si>
  <si>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</si>
  <si>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</si>
  <si>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</si>
  <si>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</si>
  <si>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</si>
  <si>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</si>
  <si>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</si>
  <si>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</si>
  <si>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</si>
  <si>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</si>
  <si>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</si>
  <si>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</si>
  <si>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</si>
  <si>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</si>
  <si>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</si>
  <si>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</si>
  <si>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</si>
  <si>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</si>
  <si>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</si>
  <si>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</si>
  <si>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</si>
  <si>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</si>
  <si>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</si>
  <si>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</si>
  <si>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</si>
  <si>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</si>
  <si>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</si>
  <si>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</si>
  <si>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</si>
  <si>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</si>
  <si>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</si>
  <si>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</si>
  <si>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</si>
  <si>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</si>
  <si>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</si>
  <si>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</si>
  <si>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</si>
  <si>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</si>
  <si>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</si>
  <si>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</si>
  <si>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</si>
  <si>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</si>
  <si>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</si>
  <si>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</si>
  <si>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</si>
  <si>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</si>
  <si>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</si>
  <si>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</si>
  <si>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</si>
  <si>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</si>
  <si>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</si>
  <si>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</si>
  <si>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</si>
  <si>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</si>
  <si>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</si>
  <si>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</si>
  <si>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</si>
  <si>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</si>
  <si>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</si>
  <si>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</si>
  <si>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</si>
  <si>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</si>
  <si>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</si>
  <si>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</si>
  <si>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</si>
  <si>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</si>
  <si>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</si>
  <si>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</si>
  <si>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</si>
  <si>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</si>
  <si>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</si>
  <si>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</si>
  <si>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</si>
  <si>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</si>
  <si>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</si>
  <si>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</si>
  <si>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</si>
  <si>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</si>
  <si>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</si>
  <si>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</si>
  <si>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</si>
  <si>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</si>
  <si>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</si>
  <si>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</si>
  <si>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</si>
  <si>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</si>
  <si>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</si>
  <si>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</si>
  <si>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</si>
  <si>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</si>
  <si>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</si>
  <si>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</si>
  <si>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</si>
  <si>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</si>
  <si>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</si>
  <si>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</si>
  <si>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</si>
  <si>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</si>
  <si>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</si>
  <si>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</si>
  <si>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</si>
  <si>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</si>
  <si>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</si>
  <si>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</si>
  <si>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</si>
  <si>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</si>
  <si>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</si>
  <si>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</si>
  <si>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</si>
  <si>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</si>
  <si>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</si>
  <si>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</si>
  <si>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</si>
  <si>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</si>
  <si>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</si>
  <si>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</si>
  <si>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</si>
  <si>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</si>
  <si>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</si>
  <si>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</si>
  <si>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</si>
  <si>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</si>
  <si>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</si>
  <si>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</si>
  <si>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</si>
  <si>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</si>
  <si>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</si>
  <si>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</si>
  <si>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</si>
  <si>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</si>
  <si>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</si>
  <si>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</si>
  <si>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</si>
  <si>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</si>
  <si>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</si>
  <si>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</si>
  <si>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</si>
  <si>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</si>
  <si>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</si>
  <si>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</si>
  <si>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</si>
  <si>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</si>
  <si>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</si>
  <si>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</si>
  <si>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</si>
  <si>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</si>
  <si>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</si>
  <si>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</si>
  <si>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</si>
  <si>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</si>
  <si>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</si>
  <si>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</si>
  <si>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</si>
  <si>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</si>
  <si>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</si>
  <si>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</si>
  <si>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</si>
  <si>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</si>
  <si>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</si>
  <si>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</si>
  <si>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</si>
  <si>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</si>
  <si>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</si>
  <si>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</si>
  <si>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</si>
  <si>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</si>
  <si>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</si>
  <si>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</si>
  <si>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</si>
  <si>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</si>
  <si>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</si>
  <si>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</si>
  <si>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</si>
  <si>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</si>
  <si>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</si>
  <si>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</si>
  <si>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</si>
  <si>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</si>
  <si>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</si>
  <si>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</si>
  <si>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</si>
  <si>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</si>
  <si>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</si>
  <si>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</si>
  <si>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</si>
  <si>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</si>
  <si>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</si>
  <si>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</si>
  <si>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</si>
  <si>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</si>
  <si>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</si>
  <si>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</si>
  <si>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</si>
  <si>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</si>
  <si>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</si>
  <si>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</si>
  <si>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</si>
  <si>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</si>
  <si>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</si>
  <si>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</si>
  <si>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</si>
  <si>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</si>
  <si>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</si>
  <si>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</si>
  <si>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</si>
  <si>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</si>
  <si>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</si>
  <si>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</si>
  <si>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</si>
  <si>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</si>
  <si>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</si>
  <si>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</si>
  <si>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</si>
  <si>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</si>
  <si>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</si>
  <si>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</si>
  <si>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</si>
  <si>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</si>
  <si>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</si>
  <si>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</si>
  <si>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</si>
  <si>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</si>
  <si>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</si>
  <si>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</si>
  <si>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</si>
  <si>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</si>
  <si>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</si>
  <si>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</si>
  <si>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</si>
  <si>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</si>
  <si>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</si>
  <si>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</si>
  <si>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</si>
  <si>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</si>
  <si>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</si>
  <si>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</si>
  <si>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</si>
  <si>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</si>
  <si>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</si>
  <si>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</si>
  <si>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</si>
  <si>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</si>
  <si>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</si>
  <si>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</si>
  <si>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</si>
  <si>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</si>
  <si>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</si>
  <si>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</si>
  <si>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</si>
  <si>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</si>
  <si>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</si>
  <si>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</si>
  <si>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</si>
  <si>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</si>
  <si>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</si>
  <si>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</si>
  <si>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</si>
  <si>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</si>
  <si>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</si>
  <si>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</si>
  <si>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</si>
  <si>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</si>
  <si>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</si>
  <si>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</si>
  <si>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</si>
  <si>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</si>
  <si>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</si>
  <si>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</si>
  <si>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</si>
  <si>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</si>
  <si>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</si>
  <si>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</si>
  <si>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</si>
  <si>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</si>
  <si>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</si>
  <si>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</si>
  <si>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</si>
  <si>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</si>
  <si>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</si>
  <si>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</si>
  <si>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</si>
  <si>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</si>
  <si>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</si>
  <si>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</si>
  <si>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</si>
  <si>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</si>
  <si>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</si>
  <si>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</si>
  <si>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</si>
  <si>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</si>
  <si>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</si>
  <si>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</si>
  <si>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</si>
  <si>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</si>
  <si>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</si>
  <si>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</si>
  <si>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</si>
  <si>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</si>
  <si>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</si>
  <si>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</si>
  <si>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</si>
  <si>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</si>
  <si>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</si>
  <si>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</si>
  <si>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</si>
  <si>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</si>
  <si>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</si>
  <si>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</si>
  <si>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</si>
  <si>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</si>
  <si>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</si>
  <si>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</si>
  <si>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</si>
  <si>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</si>
  <si>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</si>
  <si>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</si>
  <si>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</si>
  <si>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</si>
  <si>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</si>
  <si>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</si>
  <si>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</si>
  <si>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</si>
  <si>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</si>
  <si>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</si>
  <si>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</si>
  <si>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</si>
  <si>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</si>
  <si>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</si>
  <si>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</si>
  <si>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</si>
  <si>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</si>
  <si>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</si>
  <si>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</si>
  <si>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</si>
  <si>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</si>
  <si>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</si>
  <si>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</si>
  <si>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</si>
  <si>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</si>
  <si>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</si>
  <si>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</si>
  <si>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</si>
  <si>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</si>
  <si>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</si>
  <si>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</si>
  <si>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</si>
  <si>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</si>
  <si>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</si>
  <si>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</si>
  <si>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</si>
  <si>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</si>
  <si>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</si>
  <si>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</si>
  <si>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</si>
  <si>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</si>
  <si>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</si>
  <si>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</si>
  <si>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</si>
  <si>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</si>
  <si>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</si>
  <si>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</si>
  <si>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</si>
  <si>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</si>
  <si>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</si>
  <si>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</si>
  <si>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</si>
  <si>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</si>
  <si>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</si>
  <si>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</si>
  <si>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</si>
  <si>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</si>
  <si>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</si>
  <si>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</si>
  <si>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</si>
  <si>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</si>
  <si>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</si>
  <si>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</si>
  <si>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</si>
  <si>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</si>
  <si>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</si>
  <si>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</si>
  <si>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</si>
  <si>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</si>
  <si>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</si>
  <si>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</si>
  <si>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</si>
  <si>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</si>
  <si>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</si>
  <si>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</si>
  <si>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</si>
  <si>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</si>
  <si>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</si>
  <si>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</si>
  <si>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</si>
  <si>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</si>
  <si>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</si>
  <si>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</si>
  <si>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</si>
  <si>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</si>
  <si>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</si>
  <si>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</si>
  <si>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</si>
  <si>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</si>
  <si>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</si>
  <si>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</si>
  <si>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</si>
  <si>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</si>
  <si>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</si>
  <si>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</si>
  <si>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</si>
  <si>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</si>
  <si>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</si>
  <si>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</si>
  <si>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</si>
  <si>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</si>
  <si>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</si>
  <si>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</si>
  <si>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</si>
  <si>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</si>
  <si>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</si>
  <si>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</si>
  <si>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</si>
  <si>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</si>
  <si>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</si>
  <si>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</si>
  <si>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</si>
  <si>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</si>
  <si>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</si>
  <si>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</si>
  <si>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</si>
  <si>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</si>
  <si>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</si>
  <si>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</si>
  <si>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</si>
  <si>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</si>
  <si>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</si>
  <si>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</si>
  <si>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</si>
  <si>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</si>
  <si>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</si>
  <si>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</si>
  <si>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</si>
  <si>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</si>
  <si>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</si>
  <si>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</si>
  <si>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</si>
  <si>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</si>
  <si>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</si>
  <si>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</si>
  <si>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</si>
  <si>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</si>
  <si>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</si>
  <si>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</si>
  <si>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</si>
  <si>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</si>
  <si>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</si>
  <si>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</si>
  <si>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</si>
  <si>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</si>
  <si>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</si>
  <si>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</si>
  <si>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</si>
  <si>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</si>
  <si>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</si>
  <si>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</si>
  <si>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</si>
  <si>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</si>
  <si>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</si>
  <si>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</si>
  <si>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</si>
  <si>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</si>
  <si>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</si>
  <si>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</si>
  <si>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</si>
  <si>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</si>
  <si>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</si>
  <si>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</si>
  <si>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</si>
  <si>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</si>
  <si>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</si>
  <si>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</si>
  <si>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</si>
  <si>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</si>
  <si>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</si>
  <si>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</si>
  <si>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</si>
  <si>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</si>
  <si>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</si>
  <si>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</si>
  <si>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</si>
  <si>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</si>
  <si>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</si>
  <si>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</si>
  <si>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</si>
  <si>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</si>
  <si>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</si>
  <si>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</si>
  <si>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</si>
  <si>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</si>
  <si>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</si>
  <si>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</si>
  <si>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</si>
  <si>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</si>
  <si>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</si>
  <si>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</si>
  <si>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</si>
  <si>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</si>
  <si>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</si>
  <si>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</si>
  <si>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</si>
  <si>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</si>
  <si>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</si>
  <si>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</si>
  <si>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</si>
  <si>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</si>
  <si>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</si>
  <si>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</si>
  <si>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</si>
  <si>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</si>
  <si>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</si>
  <si>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</si>
  <si>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</si>
  <si>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</si>
  <si>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</si>
  <si>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</si>
  <si>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</si>
  <si>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</si>
  <si>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</si>
  <si>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</si>
  <si>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</si>
  <si>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</si>
  <si>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</si>
  <si>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</si>
  <si>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</si>
  <si>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</si>
  <si>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</si>
  <si>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</si>
  <si>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</si>
  <si>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</si>
  <si>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</si>
  <si>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</si>
  <si>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</si>
  <si>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</si>
  <si>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</si>
  <si>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</si>
  <si>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</si>
  <si>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</si>
  <si>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</si>
  <si>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</si>
  <si>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</si>
  <si>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</si>
  <si>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</si>
  <si>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</si>
  <si>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</si>
  <si>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</si>
  <si>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</si>
  <si>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</si>
  <si>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</si>
  <si>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</si>
  <si>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</si>
  <si>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</si>
  <si>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</si>
  <si>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</si>
  <si>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</si>
  <si>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</si>
  <si>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</si>
  <si>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</si>
  <si>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</si>
  <si>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</si>
  <si>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</si>
  <si>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</si>
  <si>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</si>
  <si>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</si>
  <si>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</si>
  <si>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</si>
  <si>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</si>
  <si>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</si>
  <si>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</si>
  <si>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</si>
  <si>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</si>
  <si>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</si>
  <si>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</si>
  <si>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</si>
  <si>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</si>
  <si>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</si>
  <si>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</si>
  <si>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</si>
  <si>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</si>
  <si>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</si>
  <si>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</si>
  <si>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</si>
  <si>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</si>
  <si>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</si>
  <si>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</si>
  <si>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</si>
  <si>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</si>
  <si>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</si>
  <si>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</si>
  <si>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</si>
  <si>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</si>
  <si>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</si>
  <si>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</si>
  <si>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</si>
  <si>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</si>
  <si>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</si>
  <si>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</si>
  <si>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</si>
  <si>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</si>
  <si>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</si>
  <si>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</si>
  <si>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</si>
  <si>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</si>
  <si>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</si>
  <si>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</si>
  <si>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</si>
  <si>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</si>
  <si>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</si>
  <si>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</si>
  <si>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</si>
  <si>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</si>
  <si>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</si>
  <si>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</si>
  <si>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</si>
  <si>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</si>
  <si>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</si>
  <si>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</si>
  <si>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</si>
  <si>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</si>
  <si>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</si>
  <si>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</si>
  <si>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</si>
  <si>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</si>
  <si>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</si>
  <si>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</si>
  <si>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</si>
  <si>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</si>
  <si>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</si>
  <si>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</si>
  <si>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</si>
  <si>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</si>
  <si>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</si>
  <si>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</si>
  <si>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</si>
  <si>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</si>
  <si>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</si>
  <si>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</si>
  <si>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</si>
  <si>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</si>
  <si>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</si>
  <si>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</si>
  <si>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</si>
  <si>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</si>
  <si>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</si>
  <si>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</si>
  <si>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</si>
  <si>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</si>
  <si>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</si>
  <si>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</si>
  <si>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</si>
  <si>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</si>
  <si>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</si>
  <si>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</si>
  <si>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</si>
  <si>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</si>
  <si>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</si>
  <si>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</si>
  <si>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</si>
  <si>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</si>
  <si>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</si>
  <si>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</si>
  <si>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</si>
  <si>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</si>
  <si>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</si>
  <si>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</si>
  <si>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</si>
  <si>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</si>
  <si>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</si>
  <si>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</si>
  <si>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</si>
  <si>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</si>
  <si>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</si>
  <si>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</si>
  <si>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</si>
  <si>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</si>
  <si>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</si>
  <si>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</si>
  <si>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</si>
  <si>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</si>
  <si>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</si>
  <si>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</si>
  <si>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</si>
  <si>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</si>
  <si>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</si>
  <si>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</si>
  <si>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</si>
  <si>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</si>
  <si>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</si>
  <si>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</si>
  <si>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</si>
  <si>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</si>
  <si>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</si>
  <si>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</si>
  <si>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</si>
  <si>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</si>
  <si>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</si>
  <si>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</si>
  <si>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</si>
  <si>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</si>
  <si>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</si>
  <si>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</si>
  <si>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</si>
  <si>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</si>
  <si>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</si>
  <si>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</si>
  <si>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</si>
  <si>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</si>
  <si>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</si>
  <si>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</si>
  <si>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</si>
  <si>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</si>
  <si>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</si>
  <si>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</si>
  <si>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</si>
  <si>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</si>
  <si>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</si>
  <si>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</si>
  <si>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</si>
  <si>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</si>
  <si>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</si>
  <si>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</si>
  <si>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</si>
  <si>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</si>
  <si>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</si>
  <si>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</si>
  <si>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</si>
  <si>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</si>
  <si>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</si>
  <si>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</si>
  <si>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</si>
  <si>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</si>
  <si>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</si>
  <si>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</si>
  <si>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</si>
  <si>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</si>
  <si>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</si>
  <si>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</si>
  <si>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</si>
  <si>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</si>
  <si>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</si>
  <si>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</si>
  <si>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</si>
  <si>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</si>
  <si>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</si>
  <si>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</si>
  <si>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</si>
  <si>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</si>
  <si>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</si>
  <si>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</si>
  <si>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</si>
  <si>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</si>
  <si>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</si>
  <si>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</si>
  <si>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</si>
  <si>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</si>
  <si>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</si>
  <si>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</si>
  <si>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</si>
  <si>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</si>
  <si>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</si>
  <si>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</si>
  <si>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</si>
  <si>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</si>
  <si>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</si>
  <si>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</si>
  <si>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</si>
  <si>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</si>
  <si>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</si>
  <si>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</si>
  <si>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</si>
  <si>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</si>
  <si>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</si>
  <si>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</si>
  <si>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</si>
  <si>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</si>
  <si>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</si>
  <si>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</si>
  <si>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</si>
  <si>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</si>
  <si>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</si>
  <si>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</si>
  <si>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</si>
  <si>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</si>
  <si>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</si>
  <si>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</si>
  <si>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</si>
  <si>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</si>
  <si>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</si>
  <si>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</si>
  <si>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</si>
  <si>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</si>
  <si>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</si>
  <si>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</si>
  <si>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</si>
  <si>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</si>
  <si>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</si>
  <si>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</si>
  <si>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</si>
  <si>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</si>
  <si>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</si>
  <si>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</si>
  <si>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</si>
  <si>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</si>
  <si>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</si>
  <si>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</si>
  <si>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</si>
  <si>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</si>
  <si>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</si>
  <si>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</si>
  <si>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</si>
  <si>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</si>
  <si>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</si>
  <si>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</si>
  <si>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</si>
  <si>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</si>
  <si>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</si>
  <si>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</si>
  <si>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</si>
  <si>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</si>
  <si>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</si>
  <si>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</si>
  <si>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</si>
  <si>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</si>
  <si>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</si>
  <si>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</si>
  <si>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</si>
  <si>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</si>
  <si>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</si>
  <si>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</si>
  <si>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</si>
  <si>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</si>
  <si>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</si>
  <si>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</si>
  <si>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</si>
  <si>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</si>
  <si>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</si>
  <si>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</si>
  <si>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</si>
  <si>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</si>
  <si>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</si>
  <si>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</si>
  <si>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</si>
  <si>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</si>
  <si>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</si>
  <si>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</si>
  <si>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</si>
  <si>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</si>
  <si>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</si>
  <si>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</si>
  <si>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</si>
  <si>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</si>
  <si>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</si>
  <si>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</si>
  <si>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</si>
  <si>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</si>
  <si>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</si>
  <si>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</si>
  <si>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</si>
  <si>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</si>
  <si>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</si>
  <si>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</si>
  <si>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</si>
  <si>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</si>
  <si>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</si>
  <si>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</si>
  <si>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</si>
  <si>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</si>
  <si>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</si>
  <si>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</si>
  <si>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</si>
  <si>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</si>
  <si>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</si>
  <si>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</si>
  <si>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</si>
  <si>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</si>
  <si>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</si>
  <si>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</si>
  <si>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</si>
  <si>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</si>
  <si>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</si>
  <si>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</si>
  <si>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</si>
  <si>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</si>
  <si>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</si>
  <si>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</si>
  <si>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</si>
  <si>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</si>
  <si>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</si>
  <si>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</si>
  <si>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</si>
  <si>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</si>
  <si>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</si>
  <si>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</si>
  <si>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</si>
  <si>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</si>
  <si>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</si>
  <si>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</si>
  <si>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</si>
  <si>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</si>
  <si>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</si>
  <si>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</si>
  <si>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</si>
  <si>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</si>
  <si>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</si>
  <si>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</si>
  <si>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</si>
  <si>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</si>
  <si>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</si>
  <si>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</si>
  <si>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</si>
  <si>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</si>
  <si>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</si>
  <si>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</si>
  <si>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</si>
  <si>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</si>
  <si>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</si>
  <si>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</si>
  <si>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</si>
  <si>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</si>
  <si>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</si>
  <si>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</si>
  <si>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</si>
  <si>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</si>
  <si>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</si>
  <si>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</si>
  <si>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</si>
  <si>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</si>
  <si>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</si>
  <si>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</si>
  <si>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</si>
  <si>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</si>
  <si>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</si>
  <si>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</si>
  <si>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</si>
  <si>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</si>
  <si>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</si>
  <si>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</si>
  <si>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</si>
  <si>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</si>
  <si>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</si>
  <si>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</si>
  <si>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</si>
  <si>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</si>
  <si>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</si>
  <si>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</si>
  <si>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</si>
  <si>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</si>
  <si>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</si>
  <si>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</si>
  <si>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</si>
  <si>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</si>
  <si>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</si>
  <si>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</si>
  <si>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</si>
  <si>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</si>
  <si>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</si>
  <si>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</si>
  <si>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</si>
  <si>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</si>
  <si>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</si>
  <si>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</si>
  <si>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</si>
  <si>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</si>
  <si>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</si>
  <si>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</si>
  <si>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</si>
  <si>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</si>
  <si>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</si>
  <si>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</si>
  <si>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</si>
  <si>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</si>
  <si>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</si>
  <si>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</si>
  <si>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</si>
  <si>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</si>
  <si>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</si>
  <si>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</si>
  <si>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</si>
  <si>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</si>
  <si>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</si>
  <si>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</si>
  <si>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</si>
  <si>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</si>
  <si>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</si>
  <si>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</si>
  <si>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</si>
  <si>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</si>
  <si>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</si>
  <si>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</si>
  <si>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</si>
  <si>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</si>
  <si>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</si>
  <si>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</si>
  <si>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</si>
  <si>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</si>
  <si>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</si>
  <si>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</si>
  <si>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</si>
  <si>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</si>
  <si>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</si>
  <si>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</si>
  <si>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</si>
  <si>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</si>
  <si>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</si>
  <si>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</si>
  <si>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</si>
  <si>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</si>
  <si>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</si>
  <si>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</si>
  <si>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</si>
  <si>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</si>
  <si>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</si>
  <si>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</si>
  <si>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</si>
  <si>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</si>
  <si>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</si>
  <si>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</si>
  <si>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</si>
  <si>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</si>
  <si>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</si>
  <si>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</si>
  <si>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</si>
  <si>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</si>
  <si>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</si>
  <si>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</si>
  <si>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</si>
  <si>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</si>
  <si>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</si>
  <si>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</si>
  <si>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</si>
  <si>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</si>
  <si>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</si>
  <si>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</si>
  <si>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</si>
  <si>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</si>
  <si>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</si>
  <si>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</si>
  <si>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</si>
  <si>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</si>
  <si>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</si>
  <si>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</si>
  <si>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</si>
  <si>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</si>
  <si>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</si>
  <si>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</si>
  <si>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</si>
  <si>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</si>
  <si>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</si>
  <si>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</si>
  <si>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</si>
  <si>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</si>
  <si>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</si>
  <si>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</si>
  <si>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</si>
  <si>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</si>
  <si>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</si>
  <si>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</si>
  <si>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</si>
  <si>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</si>
  <si>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</si>
  <si>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</si>
  <si>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</si>
  <si>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</si>
  <si>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</si>
  <si>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</si>
  <si>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</si>
  <si>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</si>
  <si>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</si>
  <si>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</si>
  <si>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</si>
  <si>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</si>
  <si>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</si>
  <si>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</si>
  <si>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</si>
  <si>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</si>
  <si>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</si>
  <si>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</si>
  <si>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</si>
  <si>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</si>
  <si>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</si>
  <si>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</si>
  <si>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</si>
  <si>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</si>
  <si>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</si>
  <si>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</si>
  <si>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</si>
  <si>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</si>
  <si>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</si>
  <si>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</si>
  <si>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</si>
  <si>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</si>
  <si>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</si>
  <si>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</si>
  <si>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</si>
  <si>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</si>
  <si>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</si>
  <si>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</si>
  <si>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</si>
  <si>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</si>
  <si>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</si>
  <si>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</si>
  <si>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</si>
  <si>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</si>
  <si>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</si>
  <si>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</si>
  <si>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</si>
  <si>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</si>
  <si>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</si>
  <si>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</si>
  <si>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</si>
  <si>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</si>
  <si>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</si>
  <si>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</si>
  <si>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</si>
  <si>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</si>
  <si>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</si>
  <si>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</si>
  <si>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</si>
  <si>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</si>
  <si>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</si>
  <si>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</si>
  <si>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</si>
  <si>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</si>
  <si>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</si>
  <si>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</si>
  <si>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</si>
  <si>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</si>
  <si>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</si>
  <si>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</si>
  <si>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</si>
  <si>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</si>
  <si>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</si>
  <si>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</si>
  <si>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</si>
  <si>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</si>
  <si>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</si>
  <si>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</si>
  <si>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</si>
  <si>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</si>
  <si>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</si>
  <si>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</si>
  <si>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</si>
  <si>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</si>
  <si>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</si>
  <si>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</si>
  <si>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</si>
  <si>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</si>
  <si>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</si>
  <si>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</si>
  <si>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</si>
  <si>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</si>
  <si>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</si>
  <si>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</si>
  <si>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</si>
  <si>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</si>
  <si>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</si>
  <si>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</si>
  <si>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</si>
  <si>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</si>
  <si>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</si>
  <si>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</si>
  <si>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</si>
  <si>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</si>
  <si>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</si>
  <si>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</si>
  <si>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</si>
  <si>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</si>
  <si>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</si>
  <si>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</si>
  <si>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</si>
  <si>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</si>
  <si>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</si>
  <si>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</si>
  <si>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</si>
  <si>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</si>
  <si>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</si>
  <si>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</si>
  <si>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</si>
  <si>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</si>
  <si>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</si>
  <si>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</si>
  <si>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</si>
  <si>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</si>
  <si>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</si>
  <si>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</si>
  <si>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</si>
  <si>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</si>
  <si>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</si>
  <si>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</si>
  <si>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</si>
  <si>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</si>
  <si>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</si>
  <si>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</si>
  <si>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</si>
  <si>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</si>
  <si>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</si>
  <si>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</si>
  <si>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</si>
  <si>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</si>
  <si>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</si>
  <si>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</si>
  <si>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</si>
  <si>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</si>
  <si>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</si>
  <si>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</si>
  <si>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</si>
  <si>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</si>
  <si>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</si>
  <si>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</si>
  <si>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</si>
  <si>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</si>
  <si>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</si>
  <si>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</si>
  <si>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</si>
  <si>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</si>
  <si>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</si>
  <si>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</si>
  <si>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</si>
  <si>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</si>
  <si>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</si>
  <si>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</si>
  <si>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</si>
  <si>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</si>
  <si>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</si>
  <si>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</si>
  <si>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</si>
  <si>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</si>
  <si>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</si>
  <si>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</si>
  <si>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</si>
  <si>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</si>
  <si>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</si>
  <si>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</si>
  <si>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</si>
  <si>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</si>
  <si>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</si>
  <si>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</si>
  <si>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</si>
  <si>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</si>
  <si>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</si>
  <si>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</si>
  <si>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</si>
  <si>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</si>
  <si>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</si>
  <si>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</si>
  <si>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</si>
  <si>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</si>
  <si>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</si>
  <si>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</si>
  <si>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</si>
  <si>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</si>
  <si>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</si>
  <si>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</si>
  <si>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</si>
  <si>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</si>
  <si>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</si>
  <si>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</si>
  <si>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</si>
  <si>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</si>
  <si>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</si>
  <si>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</si>
  <si>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</si>
  <si>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</si>
  <si>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</si>
  <si>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</si>
  <si>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</si>
  <si>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</si>
  <si>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</si>
  <si>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</si>
  <si>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</si>
  <si>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</si>
  <si>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</si>
  <si>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</si>
  <si>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</si>
  <si>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</si>
  <si>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</si>
  <si>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</si>
  <si>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</si>
  <si>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</si>
  <si>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</si>
  <si>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</si>
  <si>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</si>
  <si>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</si>
  <si>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</si>
  <si>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</si>
  <si>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</si>
  <si>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</si>
  <si>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</si>
  <si>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</si>
  <si>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</si>
  <si>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</si>
  <si>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</si>
  <si>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</si>
  <si>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</si>
  <si>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</si>
  <si>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</si>
  <si>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</si>
  <si>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</si>
  <si>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</si>
  <si>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</si>
  <si>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</si>
  <si>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</si>
  <si>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</si>
  <si>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</si>
  <si>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</si>
  <si>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</si>
  <si>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</si>
  <si>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</si>
  <si>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</si>
  <si>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</si>
  <si>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</si>
  <si>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</si>
  <si>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</si>
  <si>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</si>
  <si>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</si>
  <si>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</si>
  <si>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</si>
  <si>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</si>
  <si>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</si>
  <si>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</si>
  <si>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</si>
  <si>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</si>
  <si>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</si>
  <si>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</si>
  <si>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</si>
  <si>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</si>
  <si>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</si>
  <si>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</si>
  <si>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</si>
  <si>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</si>
  <si>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</si>
  <si>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</si>
  <si>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</si>
  <si>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</si>
  <si>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</si>
  <si>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</si>
  <si>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</si>
  <si>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</si>
  <si>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</si>
  <si>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</si>
  <si>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</si>
  <si>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</si>
  <si>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</si>
  <si>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</si>
  <si>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</si>
  <si>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</si>
  <si>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</si>
  <si>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</si>
  <si>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</si>
  <si>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</si>
  <si>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</si>
  <si>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</si>
  <si>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</si>
  <si>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</si>
  <si>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</si>
  <si>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</si>
  <si>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</si>
  <si>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</si>
  <si>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</si>
  <si>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</si>
  <si>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</si>
  <si>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</si>
  <si>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</si>
  <si>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</si>
  <si>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</si>
  <si>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</si>
  <si>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</si>
  <si>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</si>
  <si>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</si>
  <si>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</si>
  <si>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</si>
  <si>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</si>
  <si>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</si>
  <si>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</si>
  <si>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</si>
  <si>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</si>
  <si>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</si>
  <si>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</si>
  <si>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</si>
  <si>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</si>
  <si>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</si>
  <si>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</si>
  <si>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</si>
  <si>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</si>
  <si>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</si>
  <si>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</si>
  <si>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</si>
  <si>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</si>
  <si>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</si>
  <si>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</si>
  <si>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</si>
  <si>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</si>
  <si>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</si>
  <si>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</si>
  <si>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</si>
  <si>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</si>
  <si>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</si>
  <si>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</si>
  <si>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</si>
  <si>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</si>
  <si>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</si>
  <si>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</si>
  <si>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</si>
  <si>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</si>
  <si>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</si>
  <si>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</si>
  <si>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</si>
  <si>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</si>
  <si>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</si>
  <si>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</si>
  <si>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</si>
  <si>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</si>
  <si>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</si>
  <si>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</si>
  <si>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</si>
  <si>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</si>
  <si>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</si>
  <si>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</si>
  <si>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</si>
  <si>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</si>
  <si>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</si>
  <si>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</si>
  <si>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</si>
  <si>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</si>
  <si>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</si>
  <si>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</si>
  <si>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</si>
  <si>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</si>
  <si>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</si>
  <si>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</si>
  <si>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</si>
  <si>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</si>
  <si>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</si>
  <si>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</si>
  <si>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</si>
  <si>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</si>
  <si>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</si>
  <si>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</si>
  <si>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</si>
  <si>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</si>
  <si>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</si>
  <si>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</si>
  <si>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</si>
  <si>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</si>
  <si>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</si>
  <si>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</si>
  <si>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</si>
  <si>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</si>
  <si>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</si>
  <si>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</si>
  <si>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</si>
  <si>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</si>
  <si>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</si>
  <si>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</si>
  <si>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</si>
  <si>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</si>
  <si>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</si>
  <si>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</si>
  <si>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</si>
  <si>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</si>
  <si>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</si>
  <si>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</si>
  <si>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</si>
  <si>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</si>
  <si>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</si>
  <si>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</si>
  <si>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</si>
  <si>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</si>
  <si>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</si>
  <si>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</si>
  <si>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</si>
  <si>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</si>
  <si>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</si>
  <si>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</si>
  <si>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</si>
  <si>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</si>
  <si>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</si>
  <si>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</si>
  <si>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</si>
  <si>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</si>
  <si>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</si>
  <si>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</si>
  <si>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</si>
  <si>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</si>
  <si>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</si>
  <si>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</si>
  <si>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</si>
  <si>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</si>
  <si>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</si>
  <si>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</si>
  <si>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</si>
  <si>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</si>
  <si>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</si>
  <si>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</si>
  <si>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</si>
  <si>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</si>
  <si>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</si>
  <si>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</si>
  <si>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</si>
  <si>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</si>
  <si>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</si>
  <si>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</si>
  <si>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</si>
  <si>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</si>
  <si>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</si>
  <si>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</si>
  <si>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</si>
  <si>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</si>
  <si>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</si>
  <si>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</si>
  <si>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</si>
  <si>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</si>
  <si>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</si>
  <si>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</si>
  <si>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</si>
  <si>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</si>
  <si>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</si>
  <si>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</si>
  <si>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</si>
  <si>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</si>
  <si>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</si>
  <si>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</si>
  <si>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</si>
  <si>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</si>
  <si>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</si>
  <si>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</si>
  <si>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</si>
  <si>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</si>
  <si>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</si>
  <si>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</si>
  <si>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</si>
  <si>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</si>
  <si>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</si>
  <si>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</si>
  <si>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</si>
  <si>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</si>
  <si>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</si>
  <si>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</si>
  <si>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</si>
  <si>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</si>
  <si>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</si>
  <si>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</si>
  <si>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</si>
  <si>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</si>
  <si>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</si>
  <si>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</si>
  <si>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</si>
  <si>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</si>
  <si>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</si>
  <si>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</si>
  <si>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</si>
  <si>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</si>
  <si>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</si>
  <si>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</si>
  <si>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</si>
  <si>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</si>
  <si>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</si>
  <si>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</si>
  <si>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</si>
  <si>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</si>
  <si>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</si>
  <si>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</si>
  <si>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</si>
  <si>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</si>
  <si>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</si>
  <si>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</si>
  <si>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</si>
  <si>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</si>
  <si>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</si>
  <si>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</si>
  <si>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</si>
  <si>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</si>
  <si>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</si>
  <si>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</si>
  <si>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</si>
  <si>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</si>
  <si>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</si>
  <si>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</si>
  <si>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</si>
  <si>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</si>
  <si>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</si>
  <si>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</si>
  <si>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</si>
  <si>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</si>
  <si>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</si>
  <si>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</si>
  <si>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</si>
  <si>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</si>
  <si>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</si>
  <si>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</si>
  <si>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</si>
  <si>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</si>
  <si>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</si>
  <si>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</si>
  <si>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</si>
  <si>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</si>
  <si>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</si>
  <si>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</si>
  <si>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</si>
  <si>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</si>
  <si>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</si>
  <si>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</si>
  <si>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</si>
  <si>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</si>
  <si>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</si>
  <si>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</si>
  <si>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</si>
  <si>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</si>
  <si>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</si>
  <si>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</si>
  <si>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</si>
  <si>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</si>
  <si>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</si>
  <si>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</si>
  <si>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</si>
  <si>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</si>
  <si>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</si>
  <si>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</si>
  <si>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</si>
  <si>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</si>
  <si>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</si>
  <si>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</si>
  <si>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</si>
  <si>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</si>
  <si>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</si>
  <si>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</si>
  <si>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</si>
  <si>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</si>
  <si>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</si>
  <si>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</si>
  <si>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</si>
  <si>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</si>
  <si>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</si>
  <si>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</si>
  <si>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</si>
  <si>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</si>
  <si>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</si>
  <si>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</si>
  <si>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</si>
  <si>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</si>
  <si>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</si>
  <si>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</si>
  <si>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</si>
  <si>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</si>
  <si>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</si>
  <si>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</si>
  <si>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</si>
  <si>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</si>
  <si>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</si>
  <si>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</si>
  <si>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</si>
  <si>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</si>
  <si>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</si>
  <si>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</si>
  <si>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</si>
  <si>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</si>
  <si>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</si>
  <si>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</si>
  <si>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</si>
  <si>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</si>
  <si>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</si>
  <si>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</si>
  <si>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</si>
  <si>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</si>
  <si>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</si>
  <si>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</si>
  <si>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</si>
  <si>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</si>
  <si>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</si>
  <si>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</si>
  <si>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</si>
  <si>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</si>
  <si>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</si>
  <si>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</si>
  <si>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</si>
  <si>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</si>
  <si>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</si>
  <si>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</si>
  <si>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</si>
  <si>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</si>
  <si>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</si>
  <si>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</si>
  <si>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</si>
  <si>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</si>
  <si>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</si>
  <si>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</si>
  <si>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</si>
  <si>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</si>
  <si>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</si>
  <si>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</si>
  <si>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</si>
  <si>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</si>
  <si>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</si>
  <si>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</si>
  <si>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</si>
  <si>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</si>
  <si>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</si>
  <si>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</si>
  <si>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</si>
  <si>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</si>
  <si>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</si>
  <si>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</si>
  <si>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</si>
  <si>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</si>
  <si>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</si>
  <si>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</si>
  <si>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</si>
  <si>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</si>
  <si>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</si>
  <si>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</si>
  <si>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</si>
  <si>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</si>
  <si>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</si>
  <si>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</si>
  <si>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</si>
  <si>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</si>
  <si>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</si>
  <si>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</si>
  <si>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</si>
  <si>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</si>
  <si>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</si>
  <si>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</si>
  <si>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</si>
  <si>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</si>
  <si>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</si>
  <si>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</si>
  <si>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</si>
  <si>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</si>
  <si>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</si>
  <si>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</si>
  <si>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</si>
  <si>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</si>
  <si>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</si>
  <si>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</si>
  <si>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</si>
  <si>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</si>
  <si>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</si>
  <si>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</si>
  <si>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</si>
  <si>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</si>
  <si>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</si>
  <si>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</si>
  <si>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</si>
  <si>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</si>
  <si>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</si>
  <si>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</si>
  <si>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</si>
  <si>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</si>
  <si>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</si>
  <si>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</si>
  <si>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</si>
  <si>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</si>
  <si>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</si>
  <si>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</si>
  <si>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</si>
  <si>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</si>
  <si>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</si>
  <si>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</si>
  <si>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</si>
  <si>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</si>
  <si>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</si>
  <si>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</si>
  <si>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</si>
  <si>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</si>
  <si>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</si>
  <si>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</si>
  <si>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</si>
  <si>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</si>
  <si>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</si>
  <si>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</si>
  <si>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</si>
  <si>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</si>
  <si>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</si>
  <si>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</si>
  <si>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</si>
  <si>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</si>
  <si>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</si>
  <si>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</si>
  <si>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</si>
  <si>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</si>
  <si>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</si>
  <si>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</si>
  <si>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</si>
  <si>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</si>
  <si>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</si>
  <si>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</si>
  <si>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</si>
  <si>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</si>
  <si>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</si>
  <si>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</si>
  <si>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</si>
  <si>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</si>
  <si>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</si>
  <si>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</si>
  <si>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</si>
  <si>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</si>
  <si>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</si>
  <si>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</si>
  <si>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</si>
  <si>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</si>
  <si>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</si>
  <si>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</si>
  <si>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</si>
  <si>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</si>
  <si>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</si>
  <si>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</si>
  <si>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</si>
  <si>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</si>
  <si>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</si>
  <si>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</si>
  <si>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</si>
  <si>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</si>
  <si>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</si>
  <si>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</si>
  <si>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</si>
  <si>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</si>
  <si>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</si>
  <si>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</si>
  <si>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</si>
  <si>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</si>
  <si>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</si>
  <si>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</si>
  <si>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</si>
  <si>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</si>
  <si>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</si>
  <si>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</si>
  <si>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</si>
  <si>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</si>
  <si>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</si>
  <si>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</si>
  <si>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</si>
  <si>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</si>
  <si>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</si>
  <si>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</si>
  <si>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</si>
  <si>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</si>
  <si>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</si>
  <si>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</si>
  <si>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</si>
  <si>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</si>
  <si>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</si>
  <si>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</si>
  <si>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</si>
  <si>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</si>
  <si>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</si>
  <si>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</si>
  <si>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</si>
  <si>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</si>
  <si>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</si>
  <si>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</si>
  <si>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</si>
  <si>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</si>
  <si>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</si>
  <si>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</si>
  <si>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</si>
  <si>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</si>
  <si>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</si>
  <si>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</si>
  <si>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</si>
  <si>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</si>
  <si>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</si>
  <si>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</si>
  <si>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</si>
  <si>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</si>
  <si>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</si>
  <si>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</si>
  <si>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</si>
  <si>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</si>
  <si>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</si>
  <si>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</si>
  <si>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</si>
  <si>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</si>
  <si>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</si>
  <si>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</si>
  <si>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</si>
  <si>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</si>
  <si>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</si>
  <si>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</si>
  <si>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</si>
  <si>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</si>
  <si>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</si>
  <si>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</si>
  <si>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</si>
  <si>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</si>
  <si>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</si>
  <si>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</si>
  <si>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</si>
  <si>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</si>
  <si>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</si>
  <si>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</si>
  <si>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</si>
  <si>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</si>
  <si>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</si>
  <si>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</si>
  <si>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</si>
  <si>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</si>
  <si>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</si>
  <si>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</si>
  <si>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</si>
  <si>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</si>
  <si>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</si>
  <si>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</si>
  <si>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</si>
  <si>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</si>
  <si>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</si>
  <si>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</si>
  <si>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</si>
  <si>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</si>
  <si>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</si>
  <si>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</si>
  <si>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</si>
  <si>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</si>
  <si>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</si>
  <si>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</si>
  <si>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</si>
  <si>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</si>
  <si>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</si>
  <si>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</si>
  <si>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</si>
  <si>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</si>
  <si>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</si>
  <si>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</si>
  <si>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</si>
  <si>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</si>
  <si>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</si>
  <si>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</si>
  <si>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</si>
  <si>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</si>
  <si>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</si>
  <si>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</si>
  <si>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</si>
  <si>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</si>
  <si>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</si>
  <si>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</si>
  <si>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</si>
  <si>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</si>
  <si>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</si>
  <si>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</si>
  <si>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</si>
  <si>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</si>
  <si>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</si>
  <si>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</si>
  <si>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</si>
  <si>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</si>
  <si>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</si>
  <si>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</si>
  <si>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</si>
  <si>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</si>
  <si>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</si>
  <si>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</si>
  <si>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</si>
  <si>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</si>
  <si>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</si>
  <si>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</si>
  <si>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</si>
  <si>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</si>
  <si>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</si>
  <si>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</si>
  <si>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</si>
  <si>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</si>
  <si>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</si>
  <si>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</si>
  <si>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</si>
  <si>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</si>
  <si>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</si>
  <si>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</si>
  <si>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</si>
  <si>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</si>
  <si>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</si>
  <si>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</si>
  <si>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</si>
  <si>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</si>
  <si>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</si>
  <si>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</si>
  <si>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</si>
  <si>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</si>
  <si>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</si>
  <si>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</si>
  <si>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</si>
  <si>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</si>
  <si>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</si>
  <si>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</si>
  <si>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</si>
  <si>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</si>
  <si>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</si>
  <si>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</si>
  <si>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</si>
  <si>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</si>
  <si>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</si>
  <si>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</si>
  <si>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</si>
  <si>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</si>
  <si>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</si>
  <si>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</si>
  <si>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</si>
  <si>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</si>
  <si>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</si>
  <si>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</si>
  <si>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</si>
  <si>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</si>
  <si>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</si>
  <si>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</si>
  <si>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</si>
  <si>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</si>
  <si>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</si>
  <si>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</si>
  <si>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</si>
  <si>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</si>
  <si>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</si>
  <si>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</si>
  <si>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</si>
  <si>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</si>
  <si>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</si>
  <si>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</si>
  <si>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</si>
  <si>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</si>
  <si>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</si>
  <si>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</si>
  <si>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</si>
  <si>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</si>
  <si>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</si>
  <si>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</si>
  <si>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</si>
  <si>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</si>
  <si>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</si>
  <si>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</si>
  <si>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</si>
  <si>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</si>
  <si>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</si>
  <si>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</si>
  <si>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</si>
  <si>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</si>
  <si>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</si>
  <si>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</si>
  <si>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</si>
  <si>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</si>
  <si>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</si>
  <si>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</si>
  <si>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</si>
  <si>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</si>
  <si>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</si>
  <si>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</si>
  <si>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</si>
  <si>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</si>
  <si>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</si>
  <si>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</si>
  <si>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</si>
  <si>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</si>
  <si>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</si>
  <si>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</si>
  <si>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</si>
  <si>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</si>
  <si>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</si>
  <si>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</si>
  <si>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</si>
  <si>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</si>
  <si>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</si>
  <si>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</si>
  <si>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</si>
  <si>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</si>
  <si>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</si>
  <si>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</si>
  <si>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</si>
  <si>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</si>
  <si>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</si>
  <si>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</si>
  <si>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</si>
  <si>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</si>
  <si>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</si>
  <si>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</si>
  <si>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</si>
  <si>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</si>
  <si>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</si>
  <si>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</si>
  <si>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</si>
  <si>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</si>
  <si>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</si>
  <si>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</si>
  <si>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</si>
  <si>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</si>
  <si>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</si>
  <si>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</si>
  <si>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</si>
  <si>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</si>
  <si>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</si>
  <si>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</si>
  <si>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</si>
  <si>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</si>
  <si>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</si>
  <si>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</si>
  <si>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</si>
  <si>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</si>
  <si>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</si>
  <si>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</si>
  <si>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</si>
  <si>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</si>
  <si>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</si>
  <si>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</si>
  <si>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</si>
  <si>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</si>
  <si>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</si>
  <si>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</si>
  <si>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</si>
  <si>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</si>
  <si>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</si>
  <si>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</si>
  <si>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</si>
  <si>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</si>
  <si>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</si>
  <si>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</si>
  <si>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</si>
  <si>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</si>
  <si>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</si>
  <si>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</si>
  <si>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</si>
  <si>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</si>
  <si>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</si>
  <si>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</si>
  <si>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</si>
  <si>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</si>
  <si>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</si>
  <si>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</si>
  <si>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</si>
  <si>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</si>
  <si>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</si>
  <si>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</si>
  <si>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</si>
  <si>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</si>
  <si>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</si>
  <si>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</si>
  <si>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</si>
  <si>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</si>
  <si>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</si>
  <si>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</si>
  <si>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</si>
  <si>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</si>
  <si>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</si>
  <si>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</si>
  <si>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</si>
  <si>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</si>
  <si>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</si>
  <si>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</si>
  <si>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</si>
  <si>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</si>
  <si>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</si>
  <si>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</si>
  <si>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</si>
  <si>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</si>
  <si>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</si>
  <si>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</si>
  <si>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</si>
  <si>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</si>
  <si>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</si>
  <si>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</si>
  <si>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</si>
  <si>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</si>
  <si>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</si>
  <si>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</si>
  <si>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</si>
  <si>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</si>
  <si>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</si>
  <si>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</si>
  <si>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</si>
  <si>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</si>
  <si>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</si>
  <si>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</si>
  <si>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</si>
  <si>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</si>
  <si>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</si>
  <si>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</si>
  <si>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</si>
  <si>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</si>
  <si>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</si>
  <si>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</si>
  <si>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</si>
  <si>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</si>
  <si>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</si>
  <si>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</si>
  <si>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</si>
  <si>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</si>
  <si>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</si>
  <si>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</si>
  <si>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</si>
  <si>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</si>
  <si>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</si>
  <si>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</si>
  <si>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</si>
  <si>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</si>
  <si>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</si>
  <si>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</si>
  <si>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</si>
  <si>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</si>
  <si>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</si>
  <si>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</si>
  <si>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</si>
  <si>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</si>
  <si>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</si>
  <si>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</si>
  <si>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</si>
  <si>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</si>
  <si>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</si>
  <si>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</si>
  <si>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</si>
  <si>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</si>
  <si>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</si>
  <si>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</si>
  <si>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</si>
  <si>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</si>
  <si>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</si>
  <si>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</si>
  <si>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</si>
  <si>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</si>
  <si>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</si>
  <si>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</si>
  <si>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</si>
  <si>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</si>
  <si>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</si>
  <si>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</si>
  <si>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</si>
  <si>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</si>
  <si>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</si>
  <si>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</si>
  <si>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</si>
  <si>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</si>
  <si>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</si>
  <si>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</si>
  <si>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</si>
  <si>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</si>
  <si>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</si>
  <si>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</si>
  <si>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</si>
  <si>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</si>
  <si>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</si>
  <si>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</si>
  <si>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</si>
  <si>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</si>
  <si>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</si>
  <si>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</si>
  <si>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</si>
  <si>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</si>
  <si>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</si>
  <si>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</si>
  <si>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</si>
  <si>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</si>
  <si>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</si>
  <si>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</si>
  <si>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</si>
  <si>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</si>
  <si>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</si>
  <si>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</si>
  <si>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</si>
  <si>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</si>
  <si>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</si>
  <si>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</si>
  <si>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</si>
  <si>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</si>
  <si>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</si>
  <si>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</si>
  <si>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</si>
  <si>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</si>
  <si>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</si>
  <si>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</si>
  <si>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</si>
  <si>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</si>
  <si>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</si>
  <si>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</si>
  <si>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</si>
  <si>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</si>
  <si>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</si>
  <si>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</si>
  <si>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</si>
  <si>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</si>
  <si>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</si>
  <si>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</si>
  <si>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</si>
  <si>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</si>
  <si>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</si>
  <si>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</si>
  <si>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</si>
  <si>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</si>
  <si>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</si>
  <si>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</si>
  <si>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</si>
  <si>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</si>
  <si>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</si>
  <si>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</si>
  <si>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</si>
  <si>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</si>
  <si>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</si>
  <si>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</si>
  <si>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</si>
  <si>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</si>
  <si>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</si>
  <si>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</si>
  <si>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</si>
  <si>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</si>
  <si>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</si>
  <si>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</si>
  <si>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</si>
  <si>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</si>
  <si>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</si>
  <si>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</si>
  <si>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</si>
  <si>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</si>
  <si>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</si>
  <si>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</si>
  <si>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</si>
  <si>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</si>
  <si>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</si>
  <si>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</si>
  <si>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</si>
  <si>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</si>
  <si>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</si>
  <si>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</si>
  <si>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</si>
  <si>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</si>
  <si>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</si>
  <si>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</si>
  <si>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</si>
  <si>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</si>
  <si>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</si>
  <si>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</si>
  <si>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</si>
  <si>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</si>
  <si>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</si>
  <si>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</si>
  <si>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</si>
  <si>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</si>
  <si>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</si>
  <si>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</si>
  <si>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</si>
  <si>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</si>
  <si>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</si>
  <si>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</si>
  <si>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</si>
  <si>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</si>
  <si>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</si>
  <si>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</si>
  <si>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</si>
  <si>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</si>
  <si>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</si>
  <si>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</si>
  <si>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</si>
  <si>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</si>
  <si>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</si>
  <si>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</si>
  <si>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</si>
  <si>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</si>
  <si>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</si>
  <si>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</si>
  <si>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</si>
  <si>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</si>
  <si>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</si>
  <si>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</si>
  <si>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</si>
  <si>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</si>
  <si>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</si>
  <si>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</si>
  <si>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</si>
  <si>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</si>
  <si>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</si>
  <si>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</si>
  <si>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</si>
  <si>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</si>
  <si>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</si>
  <si>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</si>
  <si>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</si>
  <si>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</si>
  <si>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</si>
  <si>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</si>
  <si>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</si>
  <si>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</si>
  <si>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</si>
  <si>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</si>
  <si>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</si>
  <si>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</si>
  <si>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</si>
  <si>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</si>
  <si>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</si>
  <si>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</si>
  <si>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</si>
  <si>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</si>
  <si>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</si>
  <si>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</si>
  <si>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</si>
  <si>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</si>
  <si>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</si>
  <si>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</si>
  <si>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</si>
  <si>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</si>
  <si>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</si>
  <si>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</si>
  <si>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</si>
  <si>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</si>
  <si>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</si>
  <si>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</si>
  <si>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</si>
  <si>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</si>
  <si>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</si>
  <si>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</si>
  <si>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</si>
  <si>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</si>
  <si>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</si>
  <si>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</si>
  <si>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</si>
  <si>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</si>
  <si>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</si>
  <si>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</si>
  <si>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</si>
  <si>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</si>
  <si>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</si>
  <si>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</si>
  <si>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</si>
  <si>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</si>
  <si>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</si>
  <si>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</si>
  <si>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</si>
  <si>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</si>
  <si>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</si>
  <si>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</si>
  <si>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</si>
  <si>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</si>
  <si>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</si>
  <si>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</si>
  <si>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</si>
  <si>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</si>
  <si>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</si>
  <si>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</si>
  <si>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</si>
  <si>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</si>
  <si>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</si>
  <si>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</si>
  <si>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</si>
  <si>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</si>
  <si>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</si>
  <si>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</si>
  <si>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</si>
  <si>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</si>
  <si>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</si>
  <si>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</si>
  <si>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</si>
  <si>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</si>
  <si>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</si>
  <si>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</si>
  <si>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</si>
  <si>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</si>
  <si>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</si>
  <si>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</si>
  <si>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</si>
  <si>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</si>
  <si>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</si>
  <si>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</si>
  <si>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</si>
  <si>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</si>
  <si>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</si>
  <si>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</si>
  <si>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</si>
  <si>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</si>
  <si>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</si>
  <si>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</si>
  <si>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</si>
  <si>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</si>
  <si>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</si>
  <si>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</si>
  <si>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</si>
  <si>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</si>
  <si>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</si>
  <si>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</si>
  <si>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</si>
  <si>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</si>
  <si>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</si>
  <si>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</si>
  <si>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</si>
  <si>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</si>
  <si>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</si>
  <si>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</si>
  <si>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</si>
  <si>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</si>
  <si>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</si>
  <si>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</si>
  <si>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</si>
  <si>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</si>
  <si>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</si>
  <si>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</si>
  <si>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</si>
  <si>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</si>
  <si>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</si>
  <si>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</si>
  <si>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</si>
  <si>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</si>
  <si>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</si>
  <si>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</si>
  <si>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</si>
  <si>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</si>
  <si>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</si>
  <si>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</si>
  <si>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</si>
  <si>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</si>
  <si>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</si>
  <si>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</si>
  <si>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</si>
  <si>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</si>
  <si>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</si>
  <si>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</si>
  <si>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</si>
  <si>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</si>
  <si>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</si>
  <si>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</si>
  <si>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</si>
  <si>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</si>
  <si>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</si>
  <si>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</si>
  <si>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</si>
  <si>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</si>
  <si>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</si>
  <si>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</si>
  <si>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</si>
  <si>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</si>
  <si>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</si>
  <si>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</si>
  <si>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</si>
  <si>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</si>
  <si>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</si>
  <si>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</si>
  <si>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</si>
  <si>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</si>
  <si>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</si>
  <si>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</si>
  <si>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</si>
  <si>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</si>
  <si>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</si>
  <si>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</si>
  <si>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</si>
  <si>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</si>
  <si>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</si>
  <si>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</si>
  <si>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</si>
  <si>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</si>
  <si>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</si>
  <si>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</si>
  <si>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</si>
  <si>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</si>
  <si>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</si>
  <si>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</si>
  <si>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</si>
  <si>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</si>
  <si>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</si>
  <si>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</si>
  <si>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</si>
  <si>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</si>
  <si>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</si>
  <si>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</si>
  <si>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</si>
  <si>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</si>
  <si>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</si>
  <si>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</si>
  <si>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</si>
  <si>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</si>
  <si>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</si>
  <si>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</si>
  <si>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</si>
  <si>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</si>
  <si>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</si>
  <si>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</si>
  <si>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</si>
  <si>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</si>
  <si>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</si>
  <si>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</si>
  <si>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</si>
  <si>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</si>
  <si>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</si>
  <si>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</si>
  <si>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</si>
  <si>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</si>
  <si>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</si>
  <si>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</si>
  <si>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</si>
  <si>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</si>
  <si>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</si>
  <si>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</si>
  <si>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</si>
  <si>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</si>
  <si>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</si>
  <si>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</si>
  <si>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</si>
  <si>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</si>
  <si>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</si>
  <si>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</si>
  <si>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</si>
  <si>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</si>
  <si>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</si>
  <si>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</si>
  <si>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</si>
  <si>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</si>
  <si>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</si>
  <si>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</si>
  <si>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</si>
  <si>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</si>
  <si>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</si>
  <si>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</si>
  <si>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</si>
  <si>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</si>
  <si>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</si>
  <si>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</si>
  <si>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</si>
  <si>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</si>
  <si>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</si>
  <si>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</si>
  <si>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</si>
  <si>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</si>
  <si>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</si>
  <si>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</si>
  <si>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</si>
  <si>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</si>
  <si>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</si>
  <si>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</si>
  <si>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</si>
  <si>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</si>
  <si>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</si>
  <si>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</si>
  <si>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</si>
  <si>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</si>
  <si>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</si>
  <si>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</si>
  <si>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</si>
  <si>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</si>
  <si>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</si>
  <si>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</si>
  <si>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</si>
  <si>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</si>
  <si>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</si>
  <si>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</si>
  <si>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</si>
  <si>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</si>
  <si>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</si>
  <si>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</si>
  <si>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</si>
  <si>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</si>
  <si>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</si>
  <si>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</si>
  <si>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</si>
  <si>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</si>
  <si>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</si>
  <si>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</si>
  <si>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</si>
  <si>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</si>
  <si>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</si>
  <si>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</si>
  <si>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</si>
  <si>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</si>
  <si>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</si>
  <si>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</si>
  <si>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</si>
  <si>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</si>
  <si>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</si>
  <si>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</si>
  <si>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</si>
  <si>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</si>
  <si>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</si>
  <si>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</si>
  <si>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</si>
  <si>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</si>
  <si>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</si>
  <si>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</si>
  <si>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</si>
  <si>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</si>
  <si>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</si>
  <si>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</si>
  <si>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</si>
  <si>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</si>
  <si>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</si>
  <si>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</si>
  <si>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</si>
  <si>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</si>
  <si>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</si>
  <si>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</si>
  <si>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</si>
  <si>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</si>
  <si>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</si>
  <si>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</si>
  <si>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</si>
  <si>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</si>
  <si>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</si>
  <si>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</si>
  <si>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</si>
  <si>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</si>
  <si>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</si>
  <si>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</si>
  <si>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</si>
  <si>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</si>
  <si>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</si>
  <si>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</si>
  <si>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</si>
  <si>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</si>
  <si>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</si>
  <si>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</si>
  <si>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</si>
  <si>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</si>
  <si>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</si>
  <si>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</si>
  <si>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</si>
  <si>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</si>
  <si>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</si>
  <si>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</si>
  <si>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</si>
  <si>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</si>
  <si>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</si>
  <si>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</si>
  <si>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</si>
  <si>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</si>
  <si>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</si>
  <si>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</si>
  <si>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</si>
  <si>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</si>
  <si>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</si>
  <si>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</si>
  <si>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</si>
  <si>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</si>
  <si>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</si>
  <si>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</si>
  <si>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</si>
  <si>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</si>
  <si>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</si>
  <si>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</si>
  <si>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</si>
  <si>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</si>
  <si>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</si>
  <si>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</si>
  <si>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</si>
  <si>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</si>
  <si>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</si>
  <si>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</si>
  <si>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</si>
  <si>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</si>
  <si>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</si>
  <si>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</si>
  <si>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</si>
  <si>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</si>
  <si>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</si>
  <si>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</si>
  <si>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</si>
  <si>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</si>
  <si>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</si>
  <si>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</si>
  <si>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</si>
  <si>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</si>
  <si>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</si>
  <si>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</si>
  <si>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</si>
  <si>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</si>
  <si>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</si>
  <si>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</si>
  <si>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</si>
  <si>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</si>
  <si>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</si>
  <si>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</si>
  <si>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</si>
  <si>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</si>
  <si>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</si>
  <si>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</si>
  <si>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</si>
  <si>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</si>
  <si>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</si>
  <si>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</si>
  <si>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</si>
  <si>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</si>
  <si>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</si>
  <si>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</si>
  <si>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</si>
  <si>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</si>
  <si>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</si>
  <si>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</si>
  <si>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</si>
  <si>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</si>
  <si>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</si>
  <si>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</si>
  <si>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</si>
  <si>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</si>
  <si>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</si>
  <si>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</si>
  <si>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</si>
  <si>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</si>
  <si>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</si>
  <si>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</si>
  <si>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</si>
  <si>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</si>
  <si>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</si>
  <si>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</si>
  <si>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</si>
  <si>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</si>
  <si>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</si>
  <si>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</si>
  <si>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</si>
  <si>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</si>
  <si>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</si>
  <si>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</si>
  <si>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</si>
  <si>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</si>
  <si>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</si>
  <si>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</si>
  <si>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</si>
  <si>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</si>
  <si>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</si>
  <si>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</si>
  <si>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</si>
  <si>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</si>
  <si>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</si>
  <si>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</si>
  <si>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</si>
  <si>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</si>
  <si>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</si>
  <si>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</si>
  <si>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</si>
  <si>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</si>
  <si>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</si>
  <si>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</si>
  <si>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</si>
  <si>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</si>
  <si>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</si>
  <si>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</si>
  <si>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</si>
  <si>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</si>
  <si>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</si>
  <si>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</si>
  <si>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</si>
  <si>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</si>
  <si>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</si>
  <si>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</si>
  <si>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</si>
  <si>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</si>
  <si>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</si>
  <si>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</si>
  <si>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</si>
  <si>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</si>
  <si>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</si>
  <si>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</si>
  <si>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</si>
  <si>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</si>
  <si>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</si>
  <si>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</si>
  <si>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</si>
  <si>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</si>
  <si>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</si>
  <si>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</si>
  <si>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</si>
  <si>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</si>
  <si>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</si>
  <si>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</si>
  <si>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</si>
  <si>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</si>
  <si>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</si>
  <si>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</si>
  <si>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</si>
  <si>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</si>
  <si>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</si>
  <si>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</si>
  <si>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</si>
  <si>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</si>
  <si>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</si>
  <si>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</si>
  <si>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</si>
  <si>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</si>
  <si>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</si>
  <si>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</si>
  <si>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</si>
  <si>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</si>
  <si>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</si>
  <si>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</si>
  <si>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</si>
  <si>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</si>
  <si>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</si>
  <si>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</si>
  <si>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</si>
  <si>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</si>
  <si>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</si>
  <si>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</si>
  <si>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</si>
  <si>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</si>
  <si>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</si>
  <si>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</si>
  <si>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</si>
  <si>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</si>
  <si>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</si>
  <si>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</si>
  <si>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</si>
  <si>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</si>
  <si>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</si>
  <si>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</si>
  <si>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</si>
  <si>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</si>
  <si>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</si>
  <si>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</si>
  <si>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</si>
  <si>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</si>
  <si>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</si>
  <si>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</si>
  <si>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</si>
  <si>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</si>
  <si>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</si>
  <si>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</si>
  <si>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</si>
  <si>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</si>
  <si>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</si>
  <si>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</si>
  <si>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</si>
  <si>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</si>
  <si>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</si>
  <si>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</si>
  <si>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</si>
  <si>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</si>
  <si>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</si>
  <si>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</si>
  <si>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</si>
  <si>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</si>
  <si>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</si>
  <si>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</si>
  <si>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</si>
  <si>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</si>
  <si>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</si>
  <si>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</si>
  <si>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</si>
  <si>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</si>
  <si>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</si>
  <si>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</si>
  <si>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</si>
  <si>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</si>
  <si>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</si>
  <si>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</si>
  <si>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</si>
  <si>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</si>
  <si>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</si>
  <si>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</si>
  <si>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</si>
  <si>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</si>
  <si>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</si>
  <si>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</si>
  <si>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</si>
  <si>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</si>
  <si>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</si>
  <si>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</si>
  <si>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</si>
  <si>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</si>
  <si>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</si>
  <si>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</si>
  <si>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</si>
  <si>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</si>
  <si>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</si>
  <si>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</si>
  <si>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</si>
  <si>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</si>
  <si>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</si>
  <si>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</si>
  <si>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</si>
  <si>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</si>
  <si>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</si>
  <si>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</si>
  <si>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</si>
  <si>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</si>
  <si>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</si>
  <si>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</si>
  <si>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</si>
  <si>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</si>
  <si>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</si>
  <si>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</si>
  <si>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</si>
  <si>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</si>
  <si>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</si>
  <si>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</si>
  <si>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</si>
  <si>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</si>
  <si>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</si>
  <si>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</si>
  <si>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</si>
  <si>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</si>
  <si>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</si>
  <si>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</si>
  <si>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</si>
  <si>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</si>
  <si>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</si>
  <si>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</si>
  <si>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</si>
  <si>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</si>
  <si>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</si>
  <si>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</si>
  <si>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</si>
  <si>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</si>
  <si>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</si>
  <si>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</si>
  <si>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</si>
  <si>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</si>
  <si>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</si>
  <si>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</si>
  <si>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</si>
  <si>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</si>
  <si>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</si>
  <si>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</si>
  <si>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</si>
  <si>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</si>
  <si>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</si>
  <si>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</si>
  <si>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</si>
  <si>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</si>
  <si>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</si>
  <si>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</si>
  <si>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</si>
  <si>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</si>
  <si>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</si>
  <si>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</si>
  <si>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</si>
  <si>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</si>
  <si>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</si>
  <si>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</si>
  <si>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</si>
  <si>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</si>
  <si>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</si>
  <si>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</si>
  <si>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</si>
  <si>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</si>
  <si>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</si>
  <si>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</si>
  <si>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</si>
  <si>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</si>
  <si>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</si>
  <si>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</si>
  <si>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</si>
  <si>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</si>
  <si>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</si>
  <si>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</si>
  <si>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</si>
  <si>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</si>
  <si>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</si>
  <si>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</si>
  <si>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</si>
  <si>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</si>
  <si>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</si>
  <si>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</si>
  <si>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</si>
  <si>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</si>
  <si>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</si>
  <si>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</si>
  <si>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</si>
  <si>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</si>
  <si>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</si>
  <si>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</si>
  <si>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</si>
  <si>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</si>
  <si>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</si>
  <si>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</si>
  <si>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</si>
  <si>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</si>
  <si>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</si>
  <si>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</si>
  <si>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</si>
  <si>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</si>
  <si>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</si>
  <si>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</si>
  <si>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</si>
  <si>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</si>
  <si>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</si>
  <si>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</si>
  <si>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</si>
  <si>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</si>
  <si>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</si>
  <si>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</si>
  <si>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</si>
  <si>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</si>
  <si>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</si>
  <si>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</si>
  <si>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</si>
  <si>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</si>
  <si>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</si>
  <si>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</si>
  <si>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</si>
  <si>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</si>
  <si>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</si>
  <si>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</si>
  <si>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</si>
  <si>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</si>
  <si>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</si>
  <si>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</si>
  <si>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</si>
  <si>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</si>
  <si>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</si>
  <si>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</si>
  <si>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</si>
  <si>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</si>
  <si>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</si>
  <si>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</si>
  <si>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</si>
  <si>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</si>
  <si>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</si>
  <si>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</si>
  <si>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</si>
  <si>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</si>
  <si>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</si>
  <si>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</si>
  <si>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</si>
  <si>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</si>
  <si>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</si>
  <si>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</si>
  <si>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</si>
  <si>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</si>
  <si>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</si>
  <si>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</si>
  <si>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</si>
  <si>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</si>
  <si>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</si>
  <si>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</si>
  <si>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</si>
  <si>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</si>
  <si>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</si>
  <si>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</si>
  <si>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</si>
  <si>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</si>
  <si>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</si>
  <si>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</si>
  <si>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</si>
  <si>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</si>
  <si>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</si>
  <si>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</si>
  <si>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</si>
  <si>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</si>
  <si>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</si>
  <si>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</si>
  <si>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</si>
  <si>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</si>
  <si>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</si>
  <si>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</si>
  <si>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</si>
  <si>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</si>
  <si>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</si>
  <si>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</si>
  <si>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</si>
  <si>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</si>
  <si>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</si>
  <si>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</si>
  <si>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</si>
  <si>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</si>
  <si>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</si>
  <si>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</si>
  <si>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</si>
  <si>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</si>
  <si>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</si>
  <si>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</si>
  <si>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</si>
  <si>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</si>
  <si>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</si>
  <si>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</si>
  <si>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</si>
  <si>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</si>
  <si>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</si>
  <si>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</si>
  <si>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</si>
  <si>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</si>
  <si>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</si>
  <si>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</si>
  <si>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</si>
  <si>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</si>
  <si>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</si>
  <si>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</si>
  <si>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</si>
  <si>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</si>
  <si>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</si>
  <si>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</si>
  <si>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</si>
  <si>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</si>
  <si>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</si>
  <si>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</si>
  <si>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</si>
  <si>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</si>
  <si>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</si>
  <si>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</si>
  <si>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</si>
  <si>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</si>
  <si>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</si>
  <si>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</si>
  <si>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</si>
  <si>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</si>
  <si>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</si>
  <si>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</si>
  <si>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</si>
  <si>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</si>
  <si>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</si>
  <si>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</si>
  <si>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</si>
  <si>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</si>
  <si>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</si>
  <si>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</si>
  <si>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</si>
  <si>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</si>
  <si>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</si>
  <si>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</si>
  <si>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</si>
  <si>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</si>
  <si>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</si>
  <si>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</si>
  <si>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</si>
  <si>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</si>
  <si>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</si>
  <si>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</si>
  <si>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</si>
  <si>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</si>
  <si>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</si>
  <si>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</si>
  <si>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</si>
  <si>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</si>
  <si>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</si>
  <si>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</si>
  <si>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</si>
  <si>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</si>
  <si>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</si>
  <si>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</si>
  <si>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</si>
  <si>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</si>
  <si>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</si>
  <si>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</si>
  <si>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</si>
  <si>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</si>
  <si>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</si>
  <si>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</si>
  <si>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</si>
  <si>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</si>
  <si>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</si>
  <si>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</si>
  <si>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</si>
  <si>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</si>
  <si>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</si>
  <si>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</si>
  <si>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</si>
  <si>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</si>
  <si>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</si>
  <si>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</si>
  <si>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</si>
  <si>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</si>
  <si>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</si>
  <si>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</si>
  <si>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</si>
  <si>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</si>
  <si>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</si>
  <si>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</si>
  <si>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</si>
  <si>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</si>
  <si>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</si>
  <si>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</si>
  <si>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</si>
  <si>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</si>
  <si>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</si>
  <si>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</si>
  <si>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</si>
  <si>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</si>
  <si>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</si>
  <si>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</si>
  <si>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</si>
  <si>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</si>
  <si>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</si>
  <si>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</si>
  <si>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</si>
  <si>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</si>
  <si>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</si>
  <si>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</si>
  <si>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</si>
  <si>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</si>
  <si>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</si>
  <si>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</si>
  <si>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</si>
  <si>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</si>
  <si>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</si>
  <si>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</si>
  <si>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</si>
  <si>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</si>
  <si>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</si>
  <si>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</si>
  <si>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</si>
  <si>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</si>
  <si>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</si>
  <si>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</si>
  <si>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</si>
  <si>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</si>
  <si>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</si>
  <si>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</si>
  <si>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</si>
  <si>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</si>
  <si>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</si>
  <si>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</si>
  <si>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</si>
  <si>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</si>
  <si>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</si>
  <si>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</si>
  <si>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</si>
  <si>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</si>
  <si>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</si>
  <si>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</si>
  <si>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</si>
  <si>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</si>
  <si>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</si>
  <si>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</si>
  <si>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</si>
  <si>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</si>
  <si>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</si>
  <si>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</si>
  <si>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</si>
  <si>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</si>
  <si>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</si>
  <si>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</si>
  <si>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</si>
  <si>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</si>
  <si>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</si>
  <si>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</si>
  <si>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</si>
  <si>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</si>
  <si>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</si>
  <si>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</si>
  <si>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</si>
  <si>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</si>
  <si>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</si>
  <si>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</si>
  <si>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</si>
  <si>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</si>
  <si>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</si>
  <si>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</si>
  <si>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</si>
  <si>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</si>
  <si>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</si>
  <si>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</si>
  <si>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</si>
  <si>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</si>
  <si>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</si>
  <si>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</si>
  <si>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</si>
  <si>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</si>
  <si>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</si>
  <si>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</si>
  <si>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</si>
  <si>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</si>
  <si>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</si>
  <si>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</si>
  <si>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</si>
  <si>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</si>
  <si>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</si>
  <si>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</si>
  <si>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</si>
  <si>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</si>
  <si>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</si>
  <si>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</si>
  <si>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</si>
  <si>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</si>
  <si>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</si>
  <si>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</si>
  <si>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</si>
  <si>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</si>
  <si>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</si>
  <si>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</si>
  <si>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</si>
  <si>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</si>
  <si>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</si>
  <si>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</si>
  <si>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</si>
  <si>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</si>
  <si>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</si>
  <si>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</si>
  <si>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</si>
  <si>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</si>
  <si>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</si>
  <si>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</si>
  <si>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</si>
  <si>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</si>
  <si>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</si>
  <si>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</si>
  <si>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</si>
  <si>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</si>
  <si>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</si>
  <si>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</si>
  <si>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</si>
  <si>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</si>
  <si>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</si>
  <si>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</si>
  <si>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</si>
  <si>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</si>
  <si>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</si>
  <si>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</si>
  <si>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</si>
  <si>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</si>
  <si>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</si>
  <si>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</si>
  <si>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</si>
  <si>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</si>
  <si>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</si>
  <si>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</si>
  <si>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</si>
  <si>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</si>
  <si>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</si>
  <si>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</si>
  <si>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</si>
  <si>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</si>
  <si>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</si>
  <si>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</si>
  <si>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</si>
  <si>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</si>
  <si>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</si>
  <si>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</si>
  <si>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</si>
  <si>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</si>
  <si>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</si>
  <si>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</si>
  <si>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</si>
  <si>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</si>
  <si>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</si>
  <si>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</si>
  <si>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</si>
  <si>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</si>
  <si>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</si>
  <si>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</si>
  <si>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</si>
  <si>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</si>
  <si>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</si>
  <si>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</si>
  <si>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</si>
  <si>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</si>
  <si>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</si>
  <si>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</si>
  <si>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</si>
  <si>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</si>
  <si>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</si>
  <si>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</si>
  <si>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</si>
  <si>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</si>
  <si>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</si>
  <si>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</si>
  <si>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</si>
  <si>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</si>
  <si>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</si>
  <si>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</si>
  <si>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</si>
  <si>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</si>
  <si>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</si>
  <si>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</si>
  <si>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</si>
  <si>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</si>
  <si>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</si>
  <si>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</si>
  <si>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</si>
  <si>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</si>
  <si>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</si>
  <si>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</si>
  <si>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</si>
  <si>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</si>
  <si>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</si>
  <si>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</si>
  <si>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</si>
  <si>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</si>
  <si>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</si>
  <si>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</si>
  <si>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</si>
  <si>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</si>
  <si>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</si>
  <si>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</si>
  <si>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</si>
  <si>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</si>
  <si>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</si>
  <si>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</si>
  <si>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</si>
  <si>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</si>
  <si>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</si>
  <si>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</si>
  <si>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</si>
  <si>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</si>
  <si>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</si>
  <si>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</si>
  <si>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</si>
  <si>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</si>
  <si>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</si>
  <si>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</si>
  <si>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</si>
  <si>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</si>
  <si>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</si>
  <si>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</si>
  <si>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</si>
  <si>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</si>
  <si>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</si>
  <si>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</si>
  <si>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</si>
  <si>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</si>
  <si>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</si>
  <si>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</si>
  <si>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</si>
  <si>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</si>
  <si>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</si>
  <si>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</si>
  <si>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</si>
  <si>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</si>
  <si>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</si>
  <si>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</si>
  <si>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</si>
  <si>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</si>
  <si>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</si>
  <si>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</si>
  <si>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</si>
  <si>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</si>
  <si>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</si>
  <si>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</si>
  <si>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</si>
  <si>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</si>
  <si>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</si>
  <si>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</si>
  <si>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</si>
  <si>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</si>
  <si>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</si>
  <si>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</si>
  <si>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</si>
  <si>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</si>
  <si>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</si>
  <si>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</si>
  <si>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</si>
  <si>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</si>
  <si>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</si>
  <si>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</si>
  <si>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</si>
  <si>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</si>
  <si>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</si>
  <si>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</si>
  <si>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</si>
  <si>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</si>
  <si>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</si>
  <si>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</si>
  <si>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</si>
  <si>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</si>
  <si>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</si>
  <si>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</si>
  <si>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</si>
  <si>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</si>
  <si>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</si>
  <si>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</si>
  <si>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</si>
  <si>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</si>
  <si>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</si>
  <si>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</si>
  <si>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</si>
  <si>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</si>
  <si>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</si>
  <si>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</si>
  <si>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</si>
  <si>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</si>
  <si>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</si>
  <si>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</si>
  <si>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</si>
  <si>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</si>
  <si>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</si>
  <si>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</si>
  <si>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</si>
  <si>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</si>
  <si>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</si>
  <si>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</si>
  <si>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</si>
  <si>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</si>
  <si>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</si>
  <si>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</si>
  <si>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</si>
  <si>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</si>
  <si>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</si>
  <si>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</si>
  <si>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</si>
  <si>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</si>
  <si>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</si>
  <si>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</si>
  <si>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</si>
  <si>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</si>
  <si>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</si>
  <si>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</si>
  <si>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</si>
  <si>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</si>
  <si>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</si>
  <si>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</si>
  <si>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</si>
  <si>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</si>
  <si>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</si>
  <si>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</si>
  <si>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</si>
  <si>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</si>
  <si>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</si>
  <si>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</si>
  <si>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</si>
  <si>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</si>
  <si>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</si>
  <si>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</si>
  <si>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</si>
  <si>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</si>
  <si>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</si>
  <si>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</si>
  <si>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</si>
  <si>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</si>
  <si>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</si>
  <si>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</si>
  <si>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</si>
  <si>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</si>
  <si>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</si>
  <si>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</si>
  <si>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</si>
  <si>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</si>
  <si>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</si>
  <si>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</si>
  <si>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</si>
  <si>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</si>
  <si>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</si>
  <si>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</si>
  <si>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</si>
  <si>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</si>
  <si>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</si>
  <si>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</si>
  <si>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</si>
  <si>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</si>
  <si>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</si>
  <si>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</si>
  <si>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</si>
  <si>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</si>
  <si>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</si>
  <si>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</si>
  <si>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</si>
  <si>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</si>
  <si>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</si>
  <si>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</si>
  <si>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</si>
  <si>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</si>
  <si>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</si>
  <si>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</si>
  <si>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</si>
  <si>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</si>
  <si>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</si>
  <si>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</si>
  <si>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</si>
  <si>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</si>
  <si>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</si>
  <si>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</si>
  <si>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</si>
  <si>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</si>
  <si>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</si>
  <si>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</si>
  <si>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</si>
  <si>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</si>
  <si>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</si>
  <si>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</si>
  <si>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</si>
  <si>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</si>
  <si>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</si>
  <si>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</si>
  <si>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</si>
  <si>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</si>
  <si>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</si>
  <si>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</si>
  <si>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</si>
  <si>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</si>
  <si>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</si>
  <si>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</si>
  <si>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</si>
  <si>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</si>
  <si>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</si>
  <si>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</si>
  <si>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</si>
  <si>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</si>
  <si>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</si>
  <si>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</si>
  <si>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</si>
  <si>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</si>
  <si>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</si>
  <si>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</si>
  <si>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</si>
  <si>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</si>
  <si>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</si>
  <si>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</si>
  <si>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</si>
  <si>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</si>
  <si>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</si>
  <si>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</si>
  <si>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</si>
  <si>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</si>
  <si>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</si>
  <si>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</si>
  <si>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</si>
  <si>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</si>
  <si>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</si>
  <si>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</si>
  <si>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</si>
  <si>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</si>
  <si>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</si>
  <si>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</si>
  <si>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</si>
  <si>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</si>
  <si>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</si>
  <si>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</si>
  <si>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</si>
  <si>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</si>
  <si>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</si>
  <si>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</si>
  <si>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</si>
  <si>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</si>
  <si>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</si>
  <si>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</si>
  <si>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</si>
  <si>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</si>
  <si>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</si>
  <si>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</si>
  <si>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</si>
  <si>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</si>
  <si>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</si>
  <si>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</si>
  <si>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</si>
  <si>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</si>
  <si>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</si>
  <si>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</si>
  <si>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</si>
  <si>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</si>
  <si>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</si>
  <si>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</si>
  <si>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</si>
  <si>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</si>
  <si>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</si>
  <si>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</si>
  <si>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</si>
  <si>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</si>
  <si>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</si>
  <si>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</si>
  <si>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</si>
  <si>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</si>
  <si>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</si>
  <si>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</si>
  <si>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</si>
  <si>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</si>
  <si>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</si>
  <si>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</si>
  <si>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</si>
  <si>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</si>
  <si>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</si>
  <si>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</si>
  <si>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</si>
  <si>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</si>
  <si>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</si>
  <si>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</si>
  <si>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</si>
  <si>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</si>
  <si>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</si>
  <si>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</si>
  <si>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</si>
  <si>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</si>
  <si>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</si>
  <si>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</si>
  <si>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</si>
  <si>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</si>
  <si>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</si>
  <si>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</si>
  <si>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</si>
  <si>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</si>
  <si>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</si>
  <si>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</si>
  <si>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</si>
  <si>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</si>
  <si>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</si>
  <si>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</si>
  <si>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</si>
  <si>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</si>
  <si>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</si>
  <si>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</si>
  <si>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</si>
  <si>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</si>
  <si>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</si>
  <si>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</si>
  <si>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</si>
  <si>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</si>
  <si>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</si>
  <si>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</si>
  <si>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</si>
  <si>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</si>
  <si>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</si>
  <si>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</si>
  <si>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</si>
  <si>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</si>
  <si>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</si>
  <si>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</si>
  <si>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</si>
  <si>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</si>
  <si>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</si>
  <si>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</si>
  <si>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</si>
  <si>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</si>
  <si>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</si>
  <si>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</si>
  <si>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</si>
  <si>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</si>
  <si>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</si>
  <si>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</si>
  <si>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</si>
  <si>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</si>
  <si>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</si>
  <si>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</si>
  <si>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</si>
  <si>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</si>
  <si>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</si>
  <si>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</si>
  <si>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</si>
  <si>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</si>
  <si>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</si>
  <si>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</si>
  <si>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</si>
  <si>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</si>
  <si>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</si>
  <si>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</si>
  <si>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</si>
  <si>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</si>
  <si>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</si>
  <si>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</si>
  <si>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</si>
  <si>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</si>
  <si>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</si>
  <si>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</si>
  <si>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</si>
  <si>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</si>
  <si>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</si>
  <si>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</si>
  <si>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</si>
  <si>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</si>
  <si>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</si>
  <si>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</si>
  <si>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</si>
  <si>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</si>
  <si>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</si>
  <si>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</si>
  <si>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</si>
  <si>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</si>
  <si>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</si>
  <si>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</si>
  <si>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</si>
  <si>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</si>
  <si>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</si>
  <si>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</si>
  <si>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</si>
  <si>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</si>
  <si>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</si>
  <si>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</si>
  <si>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</si>
  <si>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</si>
  <si>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</si>
  <si>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</si>
  <si>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</si>
  <si>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</si>
  <si>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</si>
  <si>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</si>
  <si>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</si>
  <si>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</si>
  <si>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</si>
  <si>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</si>
  <si>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</si>
  <si>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</si>
  <si>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</si>
  <si>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</si>
  <si>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</si>
  <si>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</si>
  <si>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</si>
  <si>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</si>
  <si>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</si>
  <si>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</si>
  <si>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</si>
  <si>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</si>
  <si>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</si>
  <si>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</si>
  <si>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</si>
  <si>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</si>
  <si>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</si>
  <si>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</si>
  <si>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</si>
  <si>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</si>
  <si>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</si>
  <si>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</si>
  <si>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</si>
  <si>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</si>
  <si>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</si>
  <si>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</si>
  <si>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</si>
  <si>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</si>
  <si>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</si>
  <si>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</si>
  <si>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</si>
  <si>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</si>
  <si>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</si>
  <si>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</si>
  <si>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</si>
  <si>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</si>
  <si>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</si>
  <si>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</si>
  <si>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</si>
  <si>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</si>
  <si>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</si>
  <si>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</si>
  <si>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</si>
  <si>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</si>
  <si>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</si>
  <si>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</si>
  <si>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</si>
  <si>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</si>
  <si>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</si>
  <si>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</si>
  <si>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</si>
  <si>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</si>
  <si>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</si>
  <si>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</si>
  <si>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</si>
  <si>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</si>
  <si>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</si>
  <si>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</si>
  <si>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</si>
  <si>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</si>
  <si>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</si>
  <si>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</si>
  <si>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</si>
  <si>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</si>
  <si>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</si>
  <si>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</si>
  <si>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</si>
  <si>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</si>
  <si>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</si>
  <si>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</si>
  <si>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</si>
  <si>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</si>
  <si>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</si>
  <si>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</si>
  <si>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</si>
  <si>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</si>
  <si>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</si>
  <si>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</si>
  <si>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</si>
  <si>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</si>
  <si>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</si>
  <si>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</si>
  <si>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</si>
  <si>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</si>
  <si>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</si>
  <si>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</si>
  <si>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</si>
  <si>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</si>
  <si>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</si>
  <si>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</si>
  <si>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</si>
  <si>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</si>
  <si>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</si>
  <si>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</si>
  <si>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</si>
  <si>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</si>
  <si>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</si>
  <si>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</si>
  <si>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</si>
  <si>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</si>
  <si>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</si>
  <si>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</si>
  <si>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</si>
  <si>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</si>
  <si>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</si>
  <si>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</si>
  <si>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</si>
  <si>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</si>
  <si>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</si>
  <si>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</si>
  <si>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</si>
  <si>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</si>
  <si>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</si>
  <si>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</si>
  <si>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</si>
  <si>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</si>
  <si>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</si>
  <si>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</si>
  <si>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</si>
  <si>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</si>
  <si>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</si>
  <si>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</si>
  <si>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</si>
  <si>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</si>
  <si>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</si>
  <si>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</si>
  <si>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</si>
  <si>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</si>
  <si>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</si>
  <si>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</si>
  <si>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</si>
  <si>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</si>
  <si>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</si>
  <si>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</si>
  <si>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</si>
  <si>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</si>
  <si>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</si>
  <si>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</si>
  <si>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</si>
  <si>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</si>
  <si>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</si>
  <si>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</si>
  <si>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</si>
  <si>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</si>
  <si>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</si>
  <si>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</si>
  <si>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</si>
  <si>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</si>
  <si>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</si>
  <si>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</si>
  <si>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</si>
  <si>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</si>
  <si>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</si>
  <si>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</si>
  <si>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</si>
  <si>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</si>
  <si>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</si>
  <si>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</si>
  <si>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</si>
  <si>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</si>
  <si>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</si>
  <si>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</si>
  <si>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</si>
  <si>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</si>
  <si>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</si>
  <si>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</si>
  <si>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</si>
  <si>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</si>
  <si>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</si>
  <si>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</si>
  <si>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</si>
  <si>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</si>
  <si>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</si>
  <si>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</si>
  <si>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</si>
  <si>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</si>
  <si>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</si>
  <si>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</si>
  <si>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</si>
  <si>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</si>
  <si>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</si>
  <si>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</si>
  <si>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</si>
  <si>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</si>
  <si>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</si>
  <si>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</si>
  <si>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</si>
  <si>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</si>
  <si>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</si>
  <si>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</si>
  <si>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</si>
  <si>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</si>
  <si>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</si>
  <si>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</si>
  <si>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</si>
  <si>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</si>
  <si>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</si>
  <si>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</si>
  <si>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</si>
  <si>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</si>
  <si>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</si>
  <si>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</si>
  <si>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</si>
  <si>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</si>
  <si>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</si>
  <si>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</si>
  <si>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</si>
  <si>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</si>
  <si>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</si>
  <si>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</si>
  <si>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</si>
  <si>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</si>
  <si>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</si>
  <si>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</si>
  <si>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</si>
  <si>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</si>
  <si>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</si>
  <si>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</si>
  <si>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</si>
  <si>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</si>
  <si>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</si>
  <si>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</si>
  <si>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</si>
  <si>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</si>
  <si>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</si>
  <si>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</si>
  <si>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</si>
  <si>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</si>
  <si>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</si>
  <si>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</si>
  <si>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</si>
  <si>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</si>
  <si>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</si>
  <si>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</si>
  <si>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</si>
  <si>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</si>
  <si>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</si>
  <si>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</si>
  <si>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</si>
  <si>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</si>
  <si>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</si>
  <si>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</si>
  <si>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</si>
  <si>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</si>
  <si>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</si>
  <si>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</si>
  <si>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</si>
  <si>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</si>
  <si>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</si>
  <si>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</si>
  <si>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</si>
  <si>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</si>
  <si>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</si>
  <si>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</si>
  <si>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</si>
  <si>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</si>
  <si>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</si>
  <si>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</si>
  <si>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</si>
  <si>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</si>
  <si>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</si>
  <si>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</si>
  <si>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</si>
  <si>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</si>
  <si>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</si>
  <si>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</si>
  <si>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</si>
  <si>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</si>
  <si>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</si>
  <si>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</si>
  <si>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</si>
  <si>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</si>
  <si>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</si>
  <si>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</si>
  <si>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</si>
  <si>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</si>
  <si>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</si>
  <si>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</si>
  <si>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</si>
  <si>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</si>
  <si>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</si>
  <si>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</si>
  <si>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</si>
  <si>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</si>
  <si>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</si>
  <si>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</si>
  <si>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</si>
  <si>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</si>
  <si>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</si>
  <si>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</si>
  <si>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</si>
  <si>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</si>
  <si>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</si>
  <si>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</si>
  <si>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</si>
  <si>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</si>
  <si>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</si>
  <si>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</si>
  <si>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</si>
  <si>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</si>
  <si>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</si>
  <si>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</si>
  <si>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</si>
  <si>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</si>
  <si>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</si>
  <si>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</si>
  <si>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</si>
  <si>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</si>
  <si>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</si>
  <si>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</si>
  <si>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</si>
  <si>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</si>
  <si>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</si>
  <si>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</si>
  <si>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</si>
  <si>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</si>
  <si>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</si>
  <si>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</si>
  <si>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</si>
  <si>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</si>
  <si>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</si>
  <si>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</si>
  <si>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</si>
  <si>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</si>
  <si>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</si>
  <si>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</si>
  <si>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</si>
  <si>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</si>
  <si>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</si>
  <si>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</si>
  <si>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</si>
  <si>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</si>
  <si>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</si>
  <si>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</si>
  <si>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</si>
  <si>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</si>
  <si>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</si>
  <si>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</si>
  <si>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</si>
  <si>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</si>
  <si>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</si>
  <si>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</si>
  <si>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</si>
  <si>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</si>
  <si>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</si>
  <si>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</si>
  <si>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</si>
  <si>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</si>
  <si>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</si>
  <si>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</si>
  <si>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</si>
  <si>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</si>
  <si>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</si>
  <si>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</si>
  <si>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</si>
  <si>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</si>
  <si>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</si>
  <si>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</si>
  <si>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</si>
  <si>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</si>
  <si>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</si>
  <si>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</si>
  <si>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</si>
  <si>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</si>
  <si>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</si>
  <si>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</si>
  <si>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</si>
  <si>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</si>
  <si>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</si>
  <si>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</si>
  <si>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</si>
  <si>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</si>
  <si>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</si>
  <si>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</si>
  <si>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</si>
  <si>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</si>
  <si>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</si>
  <si>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</si>
  <si>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</si>
  <si>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</si>
  <si>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</si>
  <si>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</si>
  <si>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</si>
  <si>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</si>
  <si>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</si>
  <si>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</si>
  <si>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</si>
  <si>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</si>
  <si>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</si>
  <si>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</si>
  <si>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</si>
  <si>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</si>
  <si>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</si>
  <si>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</si>
  <si>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</si>
  <si>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</si>
  <si>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</si>
  <si>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</si>
  <si>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</si>
  <si>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</si>
  <si>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</si>
  <si>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</si>
  <si>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</si>
  <si>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</si>
  <si>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</si>
  <si>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</si>
  <si>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</si>
  <si>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</si>
  <si>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</si>
  <si>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</si>
  <si>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</si>
  <si>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</si>
  <si>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</si>
  <si>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</si>
  <si>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</si>
  <si>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</si>
  <si>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</si>
  <si>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</si>
  <si>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</si>
  <si>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</si>
  <si>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</si>
  <si>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</si>
  <si>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</si>
  <si>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</si>
  <si>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</si>
  <si>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</si>
  <si>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</si>
  <si>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</si>
  <si>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</si>
  <si>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</si>
  <si>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</si>
  <si>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</si>
  <si>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</si>
  <si>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</si>
  <si>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</si>
  <si>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</si>
  <si>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</si>
  <si>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</si>
  <si>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</si>
  <si>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</si>
  <si>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</si>
  <si>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</si>
  <si>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</si>
  <si>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</si>
  <si>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</si>
  <si>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</si>
  <si>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</si>
  <si>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</si>
  <si>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</si>
  <si>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</si>
  <si>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</si>
  <si>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</si>
  <si>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</si>
  <si>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</si>
  <si>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</si>
  <si>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</si>
  <si>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</si>
  <si>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</si>
  <si>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</si>
  <si>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</si>
  <si>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</si>
  <si>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</si>
  <si>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</si>
  <si>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</si>
  <si>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</si>
  <si>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</si>
  <si>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</si>
  <si>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</si>
  <si>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</si>
  <si>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</si>
  <si>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</si>
  <si>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</si>
  <si>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</si>
  <si>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</si>
  <si>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</si>
  <si>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</si>
  <si>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</si>
  <si>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</si>
  <si>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</si>
  <si>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</si>
  <si>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</si>
  <si>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</si>
  <si>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</si>
  <si>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</si>
  <si>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</si>
  <si>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</si>
  <si>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</si>
  <si>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</si>
  <si>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</si>
  <si>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</si>
  <si>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</si>
  <si>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</si>
  <si>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</si>
  <si>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</si>
  <si>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</si>
  <si>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</si>
  <si>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</si>
  <si>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</si>
  <si>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</si>
  <si>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</si>
  <si>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</si>
  <si>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</si>
  <si>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</si>
  <si>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</si>
  <si>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</si>
  <si>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</si>
  <si>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</si>
  <si>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</si>
  <si>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</si>
  <si>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</si>
  <si>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</si>
  <si>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</si>
  <si>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</si>
  <si>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</si>
  <si>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</si>
  <si>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</si>
  <si>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</si>
  <si>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</si>
  <si>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</si>
  <si>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</si>
  <si>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</si>
  <si>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</si>
  <si>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</si>
  <si>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</si>
  <si>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</si>
  <si>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</si>
  <si>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</si>
  <si>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</si>
  <si>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</si>
  <si>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</si>
  <si>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</si>
  <si>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</si>
  <si>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</si>
  <si>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</si>
  <si>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</si>
  <si>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</si>
  <si>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</si>
  <si>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</si>
  <si>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</si>
  <si>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</si>
  <si>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</si>
  <si>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</si>
  <si>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</si>
  <si>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</si>
  <si>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</si>
  <si>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</si>
  <si>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</si>
  <si>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</si>
  <si>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</si>
  <si>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</si>
  <si>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</si>
  <si>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</si>
  <si>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</si>
  <si>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</si>
  <si>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</si>
  <si>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</si>
  <si>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</si>
  <si>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</si>
  <si>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</si>
  <si>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</si>
  <si>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</si>
  <si>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</si>
  <si>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</si>
  <si>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</si>
  <si>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</si>
  <si>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</si>
  <si>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</si>
  <si>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</si>
  <si>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</si>
  <si>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</si>
  <si>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</si>
  <si>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</si>
  <si>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</si>
  <si>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</si>
  <si>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</si>
  <si>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</si>
  <si>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</si>
  <si>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</si>
  <si>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</si>
  <si>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</si>
  <si>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</si>
  <si>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</si>
  <si>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</si>
  <si>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</si>
  <si>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</si>
  <si>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</si>
  <si>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</si>
  <si>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</si>
  <si>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</si>
  <si>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</si>
  <si>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</si>
  <si>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</si>
  <si>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</si>
  <si>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</si>
  <si>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</si>
  <si>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</si>
  <si>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</si>
  <si>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</si>
  <si>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</si>
  <si>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</si>
  <si>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</si>
  <si>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</si>
  <si>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</si>
  <si>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</si>
  <si>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</si>
  <si>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</si>
  <si>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</si>
  <si>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</si>
  <si>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</si>
  <si>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</si>
  <si>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</si>
  <si>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</si>
  <si>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</si>
  <si>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</si>
  <si>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</si>
  <si>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</si>
  <si>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</si>
  <si>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</si>
  <si>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</si>
  <si>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</si>
  <si>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</si>
  <si>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</si>
  <si>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</si>
  <si>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</si>
  <si>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</si>
  <si>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</si>
  <si>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</si>
  <si>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</si>
  <si>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</si>
  <si>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</si>
  <si>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</si>
  <si>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</si>
  <si>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</si>
  <si>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</si>
  <si>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</si>
  <si>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</si>
  <si>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</si>
  <si>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</si>
  <si>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</si>
  <si>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</si>
  <si>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</si>
  <si>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</si>
  <si>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</si>
  <si>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</si>
  <si>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</si>
  <si>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</si>
  <si>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</si>
  <si>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</si>
  <si>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</si>
  <si>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</si>
  <si>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</si>
  <si>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</si>
  <si>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</si>
  <si>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</si>
  <si>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</si>
  <si>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</si>
  <si>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</si>
  <si>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</si>
  <si>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</si>
  <si>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</si>
  <si>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</si>
  <si>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</si>
  <si>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</si>
  <si>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</si>
  <si>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</si>
  <si>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</si>
  <si>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</si>
  <si>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</si>
  <si>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</si>
  <si>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</si>
  <si>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</si>
  <si>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</si>
  <si>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</si>
  <si>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</si>
  <si>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</si>
  <si>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</si>
  <si>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</si>
  <si>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</si>
  <si>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</si>
  <si>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</si>
  <si>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</si>
  <si>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</si>
  <si>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</si>
  <si>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</si>
  <si>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</si>
  <si>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</si>
  <si>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</si>
  <si>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</si>
  <si>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</si>
  <si>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</si>
  <si>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</si>
  <si>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</si>
  <si>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</si>
  <si>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</si>
  <si>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</si>
  <si>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</si>
  <si>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</si>
  <si>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</si>
  <si>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</si>
  <si>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</si>
  <si>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</si>
  <si>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</si>
  <si>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</si>
  <si>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</si>
  <si>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</si>
  <si>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</si>
  <si>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</si>
  <si>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</si>
  <si>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</si>
  <si>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</si>
  <si>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</si>
  <si>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</si>
  <si>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</si>
  <si>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</si>
  <si>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</si>
  <si>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</si>
  <si>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</si>
  <si>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</si>
  <si>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</si>
  <si>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</si>
  <si>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</si>
  <si>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</si>
  <si>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</si>
  <si>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</si>
  <si>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</si>
  <si>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</si>
  <si>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</si>
  <si>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</si>
  <si>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</si>
  <si>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</si>
  <si>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</si>
  <si>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</si>
  <si>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</si>
  <si>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</si>
  <si>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</si>
  <si>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</si>
  <si>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</si>
  <si>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</si>
  <si>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</si>
  <si>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</si>
  <si>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</si>
  <si>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</si>
  <si>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</si>
  <si>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</si>
  <si>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</si>
  <si>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</si>
  <si>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</si>
  <si>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</si>
  <si>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</si>
  <si>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</si>
  <si>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</si>
  <si>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</si>
  <si>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</si>
  <si>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</si>
  <si>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</si>
  <si>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</si>
  <si>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</si>
  <si>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</si>
  <si>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</si>
  <si>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</si>
  <si>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</si>
  <si>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</si>
  <si>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</si>
  <si>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</si>
  <si>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</si>
  <si>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</si>
  <si>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</si>
  <si>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</si>
  <si>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</si>
  <si>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</si>
  <si>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</si>
  <si>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</si>
  <si>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</si>
  <si>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</si>
  <si>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</si>
  <si>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</si>
  <si>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</si>
  <si>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</si>
  <si>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</si>
  <si>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</si>
  <si>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</si>
  <si>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</si>
  <si>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</si>
  <si>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</si>
  <si>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</si>
  <si>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</si>
  <si>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</si>
  <si>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</si>
  <si>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</si>
  <si>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</si>
  <si>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</si>
  <si>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</si>
  <si>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</si>
  <si>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</si>
  <si>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</si>
  <si>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</si>
  <si>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</si>
  <si>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</si>
  <si>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</si>
  <si>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</si>
  <si>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</si>
  <si>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</si>
  <si>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</si>
  <si>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</si>
  <si>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</si>
  <si>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</si>
  <si>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</si>
  <si>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</si>
  <si>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</si>
  <si>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</si>
  <si>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</si>
  <si>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</si>
  <si>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</si>
  <si>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</si>
  <si>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</si>
  <si>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</si>
  <si>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</si>
  <si>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</si>
  <si>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</si>
  <si>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</si>
  <si>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</si>
  <si>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</si>
  <si>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</si>
  <si>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</si>
  <si>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</si>
  <si>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</si>
  <si>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</si>
  <si>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</si>
  <si>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</si>
  <si>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</si>
  <si>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</si>
  <si>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</si>
  <si>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</si>
  <si>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</si>
  <si>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</si>
  <si>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</si>
  <si>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</si>
  <si>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</si>
  <si>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</si>
  <si>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</si>
  <si>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</si>
  <si>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</si>
  <si>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</si>
  <si>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</si>
  <si>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</si>
  <si>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</si>
  <si>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</si>
  <si>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</si>
  <si>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</si>
  <si>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</si>
  <si>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</si>
  <si>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</si>
  <si>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</si>
  <si>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</si>
  <si>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</si>
  <si>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</si>
  <si>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</si>
  <si>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</si>
  <si>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</si>
  <si>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</si>
  <si>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</si>
  <si>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</si>
  <si>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</si>
  <si>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</si>
  <si>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</si>
  <si>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</si>
  <si>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</si>
  <si>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</si>
  <si>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</si>
  <si>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</si>
  <si>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</si>
  <si>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</si>
  <si>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</si>
  <si>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</si>
  <si>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</si>
  <si>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</si>
  <si>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</si>
  <si>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</si>
  <si>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</si>
  <si>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</si>
  <si>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</si>
  <si>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</si>
  <si>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</si>
  <si>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</si>
  <si>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</si>
  <si>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</si>
  <si>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</si>
  <si>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</si>
  <si>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</si>
  <si>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</si>
  <si>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</si>
  <si>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</si>
  <si>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</si>
  <si>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</si>
  <si>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</si>
  <si>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</si>
  <si>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</si>
  <si>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</si>
  <si>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</si>
  <si>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</si>
  <si>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</si>
  <si>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</si>
  <si>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</si>
  <si>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</si>
  <si>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</si>
  <si>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</si>
  <si>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</si>
  <si>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</si>
  <si>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</si>
  <si>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</si>
  <si>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</si>
  <si>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</si>
  <si>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</si>
  <si>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</si>
  <si>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</si>
  <si>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</si>
  <si>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</si>
  <si>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</si>
  <si>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</si>
  <si>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</si>
  <si>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</si>
  <si>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</si>
  <si>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</si>
  <si>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</si>
  <si>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</si>
  <si>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</si>
  <si>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</si>
  <si>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</si>
  <si>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</si>
  <si>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</si>
  <si>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</si>
  <si>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</si>
  <si>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</si>
  <si>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</si>
  <si>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</si>
  <si>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</si>
  <si>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</si>
  <si>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</si>
  <si>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</si>
  <si>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</si>
  <si>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</si>
  <si>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</si>
  <si>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</si>
  <si>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</si>
  <si>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</si>
  <si>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</si>
  <si>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</si>
  <si>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</si>
  <si>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</si>
  <si>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</si>
  <si>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</si>
  <si>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</si>
  <si>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</si>
  <si>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</si>
  <si>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</si>
  <si>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</si>
  <si>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</si>
  <si>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</si>
  <si>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</si>
  <si>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</si>
  <si>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</si>
  <si>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</si>
  <si>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</si>
  <si>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</si>
  <si>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</si>
  <si>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</si>
  <si>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</si>
  <si>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</si>
  <si>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</si>
  <si>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</si>
  <si>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</si>
  <si>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</si>
  <si>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</si>
  <si>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</si>
  <si>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</si>
  <si>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</si>
  <si>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</si>
  <si>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</si>
  <si>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</si>
  <si>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</si>
  <si>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</si>
  <si>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</si>
  <si>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</si>
  <si>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</si>
  <si>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</si>
  <si>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</si>
  <si>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</si>
  <si>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</si>
  <si>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</si>
  <si>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</si>
  <si>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</si>
  <si>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</si>
  <si>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</si>
  <si>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</si>
  <si>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</si>
  <si>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</si>
  <si>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</si>
  <si>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</si>
  <si>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</si>
  <si>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</si>
  <si>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</si>
  <si>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</si>
  <si>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</si>
  <si>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</si>
  <si>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</si>
  <si>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</si>
  <si>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</si>
  <si>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</si>
  <si>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</si>
  <si>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</si>
  <si>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</si>
  <si>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</si>
  <si>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</si>
  <si>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</si>
  <si>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</si>
  <si>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</si>
  <si>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</si>
  <si>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</si>
  <si>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</si>
  <si>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</si>
  <si>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</si>
  <si>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</si>
  <si>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</si>
  <si>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</si>
  <si>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</si>
  <si>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</si>
  <si>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</si>
  <si>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</si>
  <si>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</si>
  <si>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</si>
  <si>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</si>
  <si>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</si>
  <si>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</si>
  <si>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</si>
  <si>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</si>
  <si>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</si>
  <si>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</si>
  <si>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</si>
  <si>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</si>
  <si>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</si>
  <si>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</si>
  <si>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</si>
  <si>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</si>
  <si>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</si>
  <si>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</si>
  <si>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</si>
  <si>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</si>
  <si>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</si>
  <si>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</si>
  <si>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</si>
  <si>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</si>
  <si>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</si>
  <si>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</si>
  <si>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</si>
  <si>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</si>
  <si>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</si>
  <si>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</si>
  <si>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</si>
  <si>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</si>
  <si>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</si>
  <si>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</si>
  <si>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</si>
  <si>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</si>
  <si>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</si>
  <si>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</si>
  <si>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</si>
  <si>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</si>
  <si>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</si>
  <si>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</si>
  <si>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</si>
  <si>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</si>
  <si>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</si>
  <si>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</si>
  <si>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</si>
  <si>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</si>
  <si>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</si>
  <si>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</si>
  <si>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</si>
  <si>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</si>
  <si>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</si>
  <si>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</si>
  <si>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</si>
  <si>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</si>
  <si>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</si>
  <si>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</si>
  <si>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</si>
  <si>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</si>
  <si>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</si>
  <si>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</si>
  <si>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</si>
  <si>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</si>
  <si>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</si>
  <si>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</si>
  <si>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</si>
  <si>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</si>
  <si>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</si>
  <si>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</si>
  <si>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</si>
  <si>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</si>
  <si>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</si>
  <si>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</si>
  <si>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</si>
  <si>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</si>
  <si>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</si>
  <si>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</si>
  <si>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</si>
  <si>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</si>
  <si>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</si>
  <si>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</si>
  <si>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</si>
  <si>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</si>
  <si>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</si>
  <si>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</si>
  <si>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</si>
  <si>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</si>
  <si>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</si>
  <si>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</si>
  <si>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</si>
  <si>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</si>
  <si>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</si>
  <si>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</si>
  <si>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</si>
  <si>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</si>
  <si>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</si>
  <si>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</si>
  <si>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</si>
  <si>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</si>
  <si>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</si>
  <si>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</si>
  <si>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</si>
  <si>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</si>
  <si>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</si>
  <si>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</si>
  <si>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</si>
  <si>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</si>
  <si>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</si>
  <si>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</si>
  <si>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</si>
  <si>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</si>
  <si>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</si>
  <si>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</si>
  <si>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</si>
  <si>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</si>
  <si>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</si>
  <si>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</si>
  <si>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</si>
  <si>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</si>
  <si>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</si>
  <si>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</si>
  <si>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</si>
  <si>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</si>
  <si>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</si>
  <si>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</si>
  <si>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</si>
  <si>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</si>
  <si>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</si>
  <si>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</si>
  <si>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</si>
  <si>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</si>
  <si>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</si>
  <si>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</si>
  <si>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</si>
  <si>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</si>
  <si>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</si>
  <si>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</si>
  <si>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</si>
  <si>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</si>
  <si>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</si>
  <si>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</si>
  <si>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</si>
  <si>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</si>
  <si>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</si>
  <si>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</si>
  <si>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</si>
  <si>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</si>
  <si>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</si>
  <si>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</si>
  <si>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</si>
  <si>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</si>
  <si>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</si>
  <si>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</si>
  <si>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</si>
  <si>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</si>
  <si>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</si>
  <si>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</si>
  <si>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</si>
  <si>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</si>
  <si>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</si>
  <si>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</si>
  <si>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</si>
  <si>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</si>
  <si>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</si>
  <si>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</si>
  <si>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</si>
  <si>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</si>
  <si>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</si>
  <si>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</si>
  <si>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</si>
  <si>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</si>
  <si>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</si>
  <si>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</si>
  <si>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</si>
  <si>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</si>
  <si>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</si>
  <si>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</si>
  <si>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</si>
  <si>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</si>
  <si>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</si>
  <si>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</si>
  <si>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</si>
  <si>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</si>
  <si>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</si>
  <si>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</si>
  <si>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</si>
  <si>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</si>
  <si>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</si>
  <si>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</si>
  <si>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</si>
  <si>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</si>
  <si>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</si>
  <si>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</si>
  <si>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</si>
  <si>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</si>
  <si>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</si>
  <si>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</si>
  <si>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</si>
  <si>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</si>
  <si>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</si>
  <si>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</si>
  <si>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</si>
  <si>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</si>
  <si>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</si>
  <si>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</si>
  <si>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</si>
  <si>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</si>
  <si>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</si>
  <si>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</si>
  <si>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</si>
  <si>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</si>
  <si>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</si>
  <si>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</si>
  <si>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</si>
  <si>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</si>
  <si>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</si>
  <si>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</si>
  <si>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</si>
  <si>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</si>
  <si>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</si>
  <si>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</si>
  <si>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</si>
  <si>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</si>
  <si>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</si>
  <si>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</si>
  <si>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</si>
  <si>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</si>
  <si>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</si>
  <si>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</si>
  <si>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</si>
  <si>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</si>
  <si>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</si>
  <si>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</si>
  <si>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</si>
  <si>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</si>
  <si>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</si>
  <si>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</si>
  <si>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</si>
  <si>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</si>
  <si>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</si>
  <si>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</si>
  <si>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</si>
  <si>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</si>
  <si>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</si>
  <si>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</si>
  <si>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</si>
  <si>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</si>
  <si>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</si>
  <si>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</si>
  <si>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</si>
  <si>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</si>
  <si>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</si>
  <si>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</si>
  <si>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</si>
  <si>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</si>
  <si>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</si>
  <si>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</si>
  <si>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</si>
  <si>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</si>
  <si>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</si>
  <si>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</si>
  <si>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</si>
  <si>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</si>
  <si>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</si>
  <si>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</si>
  <si>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</si>
  <si>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</si>
  <si>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</si>
  <si>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</si>
  <si>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</si>
  <si>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</si>
  <si>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</si>
  <si>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</si>
  <si>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</si>
  <si>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</si>
  <si>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</si>
  <si>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</si>
  <si>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</si>
  <si>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</si>
  <si>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</si>
  <si>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</si>
  <si>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</si>
  <si>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</si>
  <si>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</si>
  <si>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</si>
  <si>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</si>
  <si>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</si>
  <si>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</si>
  <si>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</si>
  <si>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</si>
  <si>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</si>
  <si>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</si>
  <si>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</si>
  <si>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</si>
  <si>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</si>
  <si>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</si>
  <si>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</si>
  <si>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</si>
  <si>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</si>
  <si>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</si>
  <si>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</si>
  <si>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</si>
  <si>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</si>
  <si>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</si>
  <si>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</si>
  <si>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</si>
  <si>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</si>
  <si>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</si>
  <si>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</si>
  <si>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</si>
  <si>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</si>
  <si>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</si>
  <si>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</si>
  <si>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</si>
  <si>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</si>
  <si>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</si>
  <si>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</si>
  <si>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</si>
  <si>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</si>
  <si>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</si>
  <si>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</si>
  <si>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</si>
  <si>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</si>
  <si>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</si>
  <si>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</si>
  <si>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</si>
  <si>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</si>
  <si>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</si>
  <si>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</si>
  <si>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</si>
  <si>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</si>
  <si>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</si>
  <si>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</si>
  <si>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</si>
  <si>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</si>
  <si>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</si>
  <si>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</si>
  <si>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</si>
  <si>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</si>
  <si>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</si>
  <si>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</si>
  <si>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</si>
  <si>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</si>
  <si>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</si>
  <si>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</si>
  <si>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</si>
  <si>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</si>
  <si>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</si>
  <si>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</si>
  <si>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</si>
  <si>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</si>
  <si>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</si>
  <si>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</si>
  <si>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</si>
  <si>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</si>
  <si>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</si>
  <si>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</si>
  <si>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</si>
  <si>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</si>
  <si>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</si>
  <si>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</si>
  <si>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</si>
  <si>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</si>
  <si>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</si>
  <si>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</si>
  <si>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</si>
  <si>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</si>
  <si>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</si>
  <si>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</si>
  <si>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</si>
  <si>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</si>
  <si>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</si>
  <si>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</si>
  <si>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</si>
  <si>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</si>
  <si>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</si>
  <si>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</si>
  <si>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</si>
  <si>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</si>
  <si>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</si>
  <si>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</si>
  <si>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</si>
  <si>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</si>
  <si>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</si>
  <si>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</si>
  <si>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</si>
  <si>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</si>
  <si>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</si>
  <si>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</si>
  <si>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</si>
  <si>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</si>
  <si>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</si>
  <si>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</si>
  <si>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</si>
  <si>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</si>
  <si>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</si>
  <si>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</si>
  <si>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</si>
  <si>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</si>
  <si>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</si>
  <si>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</si>
  <si>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</si>
  <si>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</si>
  <si>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</si>
  <si>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</si>
  <si>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</si>
  <si>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</si>
  <si>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</si>
  <si>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</si>
  <si>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</si>
  <si>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</si>
  <si>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</si>
  <si>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</si>
  <si>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</si>
  <si>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</si>
  <si>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</si>
  <si>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</si>
  <si>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</si>
  <si>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</si>
  <si>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</si>
  <si>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</si>
  <si>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</si>
  <si>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</si>
  <si>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</si>
  <si>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</si>
  <si>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</si>
  <si>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</si>
  <si>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</si>
  <si>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</si>
  <si>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</si>
  <si>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</si>
  <si>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</si>
  <si>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</si>
  <si>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</si>
  <si>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</si>
  <si>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</si>
  <si>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</si>
  <si>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</si>
  <si>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</si>
  <si>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</si>
  <si>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</si>
  <si>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</si>
  <si>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</si>
  <si>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</si>
  <si>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</si>
  <si>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</si>
  <si>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</si>
  <si>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</si>
  <si>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</si>
  <si>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</si>
  <si>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</si>
  <si>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</si>
  <si>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</si>
  <si>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</si>
  <si>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</si>
  <si>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</si>
  <si>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</si>
  <si>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</si>
  <si>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</si>
  <si>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</si>
  <si>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</si>
  <si>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</si>
  <si>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</si>
  <si>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</si>
  <si>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</si>
  <si>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</si>
  <si>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</si>
  <si>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</si>
  <si>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</si>
  <si>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</si>
  <si>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</si>
  <si>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</si>
  <si>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</si>
  <si>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</si>
  <si>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</si>
  <si>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</si>
  <si>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</si>
  <si>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</si>
  <si>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</si>
  <si>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</si>
  <si>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</si>
  <si>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</si>
  <si>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</si>
  <si>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</si>
  <si>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</si>
  <si>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</si>
  <si>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</si>
  <si>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</si>
  <si>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</si>
  <si>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</si>
  <si>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</si>
  <si>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</si>
  <si>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</si>
  <si>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</si>
  <si>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</si>
  <si>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</si>
  <si>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</si>
  <si>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</si>
  <si>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</si>
  <si>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</si>
  <si>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</si>
  <si>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</si>
  <si>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</si>
  <si>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</si>
  <si>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</si>
  <si>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</si>
  <si>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</si>
  <si>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</si>
  <si>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</si>
  <si>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</si>
  <si>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</si>
  <si>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</si>
  <si>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</si>
  <si>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</si>
  <si>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</si>
  <si>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</si>
  <si>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</si>
  <si>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</si>
  <si>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</si>
  <si>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</si>
  <si>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</si>
  <si>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</si>
  <si>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</si>
  <si>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</si>
  <si>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</si>
  <si>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</si>
  <si>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</si>
  <si>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</si>
  <si>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</si>
  <si>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</si>
  <si>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</si>
  <si>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</si>
  <si>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</si>
  <si>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</si>
  <si>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</si>
  <si>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</si>
  <si>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</si>
  <si>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</si>
  <si>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</si>
  <si>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</si>
  <si>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</si>
  <si>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</si>
  <si>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</si>
  <si>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</si>
  <si>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</si>
  <si>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</si>
  <si>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</si>
  <si>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</si>
  <si>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</si>
  <si>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</si>
  <si>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</si>
  <si>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</si>
  <si>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</si>
  <si>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</si>
  <si>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</si>
  <si>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</si>
  <si>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</si>
  <si>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</si>
  <si>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</si>
  <si>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</si>
  <si>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</si>
  <si>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</si>
  <si>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</si>
  <si>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</si>
  <si>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</si>
  <si>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</si>
  <si>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</si>
  <si>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</si>
  <si>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</si>
  <si>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</si>
  <si>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</si>
  <si>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</si>
  <si>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</si>
  <si>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</si>
  <si>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</si>
  <si>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</si>
  <si>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</si>
  <si>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</si>
  <si>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</si>
  <si>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</si>
  <si>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</si>
  <si>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</si>
  <si>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</si>
  <si>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</si>
  <si>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</si>
  <si>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</si>
  <si>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</si>
  <si>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</si>
  <si>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</si>
  <si>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</si>
  <si>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</si>
  <si>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</si>
  <si>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</si>
  <si>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</si>
  <si>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</si>
  <si>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</si>
  <si>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</si>
  <si>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</si>
  <si>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</si>
  <si>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</si>
  <si>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</si>
  <si>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</si>
  <si>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</si>
  <si>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</si>
  <si>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</si>
  <si>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</si>
  <si>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</si>
  <si>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</si>
  <si>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</si>
  <si>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</si>
  <si>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</si>
  <si>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</si>
  <si>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</si>
  <si>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</si>
  <si>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</si>
  <si>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</si>
  <si>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</si>
  <si>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</si>
  <si>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</si>
  <si>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</si>
  <si>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</si>
  <si>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</si>
  <si>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</si>
  <si>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</si>
  <si>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</si>
  <si>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</si>
  <si>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</si>
  <si>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</si>
  <si>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</si>
  <si>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</si>
  <si>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</si>
  <si>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</si>
  <si>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</si>
  <si>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</si>
  <si>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</si>
  <si>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</si>
  <si>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</si>
  <si>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</si>
  <si>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</si>
  <si>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</si>
  <si>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</si>
  <si>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</si>
  <si>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</si>
  <si>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</si>
  <si>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</si>
  <si>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</si>
  <si>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</si>
  <si>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</si>
  <si>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</si>
  <si>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</si>
  <si>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</si>
  <si>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</si>
  <si>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</si>
  <si>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</si>
  <si>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</si>
  <si>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</si>
  <si>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</si>
  <si>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</si>
  <si>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</si>
  <si>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</si>
  <si>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</si>
  <si>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</si>
  <si>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</si>
  <si>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</si>
  <si>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</si>
  <si>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</si>
  <si>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</si>
  <si>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</si>
  <si>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</si>
  <si>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</si>
  <si>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</si>
  <si>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</si>
  <si>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</si>
  <si>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</si>
  <si>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</si>
  <si>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</si>
  <si>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</si>
  <si>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</si>
  <si>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</si>
  <si>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</si>
  <si>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</si>
  <si>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</si>
  <si>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</si>
  <si>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</si>
  <si>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</si>
  <si>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</si>
  <si>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</si>
  <si>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</si>
  <si>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</si>
  <si>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</si>
  <si>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</si>
  <si>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</si>
  <si>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</si>
  <si>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</si>
  <si>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</si>
  <si>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</si>
  <si>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</si>
  <si>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</si>
  <si>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</si>
  <si>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</si>
  <si>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</si>
  <si>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</si>
  <si>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</si>
  <si>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</si>
  <si>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</si>
  <si>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</si>
  <si>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</si>
  <si>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</si>
  <si>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</si>
  <si>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</si>
  <si>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</si>
  <si>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</si>
  <si>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</si>
  <si>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</si>
  <si>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</si>
  <si>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</si>
  <si>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</si>
  <si>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</si>
  <si>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</si>
  <si>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</si>
  <si>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</si>
  <si>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</si>
  <si>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</si>
  <si>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</si>
  <si>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</si>
  <si>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</si>
  <si>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</si>
  <si>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</si>
  <si>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</si>
  <si>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</si>
  <si>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</si>
  <si>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</si>
  <si>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</si>
  <si>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</si>
  <si>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</si>
  <si>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</si>
  <si>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</si>
  <si>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</si>
  <si>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</si>
  <si>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</si>
  <si>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</si>
  <si>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</si>
  <si>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</si>
  <si>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</si>
  <si>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</si>
  <si>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</si>
  <si>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</si>
  <si>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</si>
  <si>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</si>
  <si>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</si>
  <si>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</si>
  <si>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</si>
  <si>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</si>
  <si>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</si>
  <si>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</si>
  <si>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</si>
  <si>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</si>
  <si>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</si>
  <si>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</si>
  <si>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</si>
  <si>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</si>
  <si>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</si>
  <si>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</si>
  <si>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</si>
  <si>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</si>
  <si>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</si>
  <si>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</si>
  <si>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</si>
  <si>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</si>
  <si>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</si>
  <si>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</si>
  <si>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</si>
  <si>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</si>
  <si>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</si>
  <si>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</si>
  <si>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</si>
  <si>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</si>
  <si>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</si>
  <si>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</si>
  <si>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</si>
  <si>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</si>
  <si>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</si>
  <si>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</si>
  <si>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</si>
  <si>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</si>
  <si>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</si>
  <si>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</si>
  <si>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</si>
  <si>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</si>
  <si>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</si>
  <si>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</si>
  <si>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</si>
  <si>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</si>
  <si>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</si>
  <si>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</si>
  <si>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</si>
  <si>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</si>
  <si>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</si>
  <si>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</si>
  <si>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</si>
  <si>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</si>
  <si>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</si>
  <si>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</si>
  <si>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</si>
  <si>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</si>
  <si>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</si>
  <si>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</si>
  <si>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</si>
  <si>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</si>
  <si>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</si>
  <si>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</si>
  <si>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</si>
  <si>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</si>
  <si>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</si>
  <si>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</si>
  <si>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</si>
  <si>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</si>
  <si>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</si>
  <si>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</si>
  <si>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</si>
  <si>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</si>
  <si>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</si>
  <si>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</si>
  <si>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</si>
  <si>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</si>
  <si>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</si>
  <si>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</si>
  <si>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</si>
  <si>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</si>
  <si>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</si>
  <si>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</si>
  <si>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</si>
  <si>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</si>
  <si>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</si>
  <si>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</si>
  <si>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</si>
  <si>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</si>
  <si>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</si>
  <si>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</si>
  <si>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</si>
  <si>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</si>
  <si>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</si>
  <si>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</si>
  <si>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</si>
  <si>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</si>
  <si>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</si>
  <si>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</si>
  <si>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</si>
  <si>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</si>
  <si>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</si>
  <si>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</si>
  <si>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</si>
  <si>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</si>
  <si>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</si>
  <si>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</si>
  <si>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</si>
  <si>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</si>
  <si>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</si>
  <si>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</si>
  <si>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</si>
  <si>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</si>
  <si>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</si>
  <si>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</si>
  <si>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</si>
  <si>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</si>
  <si>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</si>
  <si>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</si>
  <si>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</si>
  <si>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</si>
  <si>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</si>
  <si>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</si>
  <si>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</si>
  <si>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</si>
  <si>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</si>
  <si>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</si>
  <si>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</si>
  <si>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</si>
  <si>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</si>
  <si>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</si>
  <si>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</si>
  <si>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</si>
  <si>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</si>
  <si>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</si>
  <si>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</si>
  <si>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</si>
  <si>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</si>
  <si>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</si>
  <si>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</si>
  <si>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</si>
  <si>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</si>
  <si>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</si>
  <si>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</si>
  <si>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</si>
  <si>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</si>
  <si>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</si>
  <si>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</si>
  <si>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</si>
  <si>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</si>
  <si>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</si>
  <si>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</si>
  <si>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</si>
  <si>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</si>
  <si>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</si>
  <si>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</si>
  <si>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</si>
  <si>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</si>
  <si>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</si>
  <si>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</si>
  <si>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</si>
  <si>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</si>
  <si>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</si>
  <si>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</si>
  <si>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</si>
  <si>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</si>
  <si>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</si>
  <si>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</si>
  <si>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</si>
  <si>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</si>
  <si>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</si>
  <si>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</si>
  <si>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</si>
  <si>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</si>
  <si>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</si>
  <si>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</si>
  <si>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</si>
  <si>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</si>
  <si>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</si>
  <si>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</si>
  <si>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</si>
  <si>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</si>
  <si>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</si>
  <si>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</si>
  <si>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</si>
  <si>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</si>
  <si>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</si>
  <si>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</si>
  <si>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</si>
  <si>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</si>
  <si>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</si>
  <si>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</si>
  <si>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</si>
  <si>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</si>
  <si>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</si>
  <si>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</si>
  <si>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</si>
  <si>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</si>
  <si>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</si>
  <si>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</si>
  <si>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</si>
  <si>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</si>
  <si>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</si>
  <si>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</si>
  <si>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</si>
  <si>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</si>
  <si>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</si>
  <si>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</si>
  <si>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</si>
  <si>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</si>
  <si>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</si>
  <si>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</si>
  <si>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</si>
  <si>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</si>
  <si>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</si>
  <si>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</si>
  <si>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</si>
  <si>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</si>
  <si>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</si>
  <si>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</si>
  <si>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</si>
  <si>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</si>
  <si>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</si>
  <si>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</si>
  <si>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</si>
  <si>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</si>
  <si>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</si>
  <si>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</si>
  <si>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</si>
  <si>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</si>
  <si>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</si>
  <si>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</si>
  <si>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</si>
  <si>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</si>
  <si>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</si>
  <si>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</si>
  <si>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</si>
  <si>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</si>
  <si>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</si>
  <si>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</si>
  <si>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</si>
  <si>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</si>
  <si>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</si>
  <si>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</si>
  <si>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</si>
  <si>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</si>
  <si>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</si>
  <si>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</si>
  <si>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</si>
  <si>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</si>
  <si>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</si>
  <si>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</si>
  <si>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</si>
  <si>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</si>
  <si>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</si>
  <si>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</si>
  <si>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</si>
  <si>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</si>
  <si>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</si>
  <si>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</si>
  <si>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</si>
  <si>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</si>
  <si>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</si>
  <si>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</si>
  <si>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</si>
  <si>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</si>
  <si>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</si>
  <si>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</si>
  <si>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</si>
  <si>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</si>
  <si>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</si>
  <si>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</si>
  <si>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</si>
  <si>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</si>
  <si>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</si>
  <si>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</si>
  <si>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</si>
  <si>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</si>
  <si>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</si>
  <si>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</si>
  <si>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</si>
  <si>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</si>
  <si>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</si>
  <si>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</si>
  <si>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</si>
  <si>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</si>
  <si>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</si>
  <si>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</si>
  <si>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</si>
  <si>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</si>
  <si>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</si>
  <si>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</si>
  <si>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</si>
  <si>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</si>
  <si>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</si>
  <si>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</si>
  <si>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</si>
  <si>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</si>
  <si>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</si>
  <si>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</si>
  <si>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</si>
  <si>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</si>
  <si>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</si>
  <si>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</si>
  <si>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</si>
  <si>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</si>
  <si>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</si>
  <si>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</si>
  <si>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</si>
  <si>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</si>
  <si>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</si>
  <si>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</si>
  <si>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</si>
  <si>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</si>
  <si>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</si>
  <si>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</si>
  <si>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</si>
  <si>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</si>
  <si>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</si>
  <si>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</si>
  <si>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</si>
  <si>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</si>
  <si>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</si>
  <si>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</si>
  <si>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</si>
  <si>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</si>
  <si>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</si>
  <si>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</si>
  <si>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</si>
  <si>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</si>
  <si>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</si>
  <si>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</si>
  <si>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</si>
  <si>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</si>
  <si>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</si>
  <si>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</si>
  <si>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</si>
  <si>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</si>
  <si>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</si>
  <si>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</si>
  <si>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</si>
  <si>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</si>
  <si>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</si>
  <si>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</si>
  <si>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</si>
  <si>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</si>
  <si>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</si>
  <si>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</si>
  <si>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</si>
  <si>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</si>
  <si>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</si>
  <si>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</si>
  <si>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</si>
  <si>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</si>
  <si>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</si>
  <si>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</si>
  <si>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</si>
  <si>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</si>
  <si>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</si>
  <si>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</si>
  <si>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</si>
  <si>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</si>
  <si>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</si>
  <si>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</si>
  <si>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</si>
  <si>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</si>
  <si>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</si>
  <si>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</si>
  <si>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</si>
  <si>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</si>
  <si>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</si>
  <si>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</si>
  <si>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</si>
  <si>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</si>
  <si>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</si>
  <si>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</si>
  <si>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</si>
  <si>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</si>
  <si>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</si>
  <si>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</si>
  <si>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</si>
  <si>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</si>
  <si>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</si>
  <si>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</si>
  <si>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</si>
  <si>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</si>
  <si>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</si>
  <si>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</si>
  <si>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</si>
  <si>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</si>
  <si>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</si>
  <si>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</si>
  <si>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</si>
  <si>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</si>
  <si>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</si>
  <si>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</si>
  <si>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</si>
  <si>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</si>
  <si>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</si>
  <si>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</si>
  <si>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</si>
  <si>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</si>
  <si>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</si>
  <si>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</si>
  <si>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</si>
  <si>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</si>
  <si>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</si>
  <si>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</si>
  <si>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</si>
  <si>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</si>
  <si>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</si>
  <si>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</si>
  <si>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</si>
  <si>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</si>
  <si>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</si>
  <si>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</si>
  <si>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</si>
  <si>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</si>
  <si>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</si>
  <si>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</si>
  <si>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</si>
  <si>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</si>
  <si>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</si>
  <si>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</si>
  <si>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</si>
  <si>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</si>
  <si>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</si>
  <si>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</si>
  <si>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</si>
  <si>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</si>
  <si>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</si>
  <si>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</si>
  <si>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</si>
  <si>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</si>
  <si>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</si>
  <si>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</si>
  <si>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</si>
  <si>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</si>
  <si>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</si>
  <si>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</si>
  <si>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</si>
  <si>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</si>
  <si>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</si>
  <si>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</si>
  <si>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</si>
  <si>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</si>
  <si>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</si>
  <si>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</si>
  <si>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</si>
  <si>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</si>
  <si>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</si>
  <si>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</si>
  <si>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</si>
  <si>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</si>
  <si>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</si>
  <si>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</si>
  <si>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</si>
  <si>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</si>
  <si>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</si>
  <si>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</si>
  <si>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</si>
  <si>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</si>
  <si>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</si>
  <si>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</si>
  <si>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</si>
  <si>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</si>
  <si>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</si>
  <si>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</si>
  <si>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</si>
  <si>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</si>
  <si>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</si>
  <si>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</si>
  <si>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</si>
  <si>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</si>
  <si>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</si>
  <si>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</si>
  <si>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</si>
  <si>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</si>
  <si>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</si>
  <si>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</si>
  <si>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</si>
  <si>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</si>
  <si>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</si>
  <si>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</si>
  <si>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</si>
  <si>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</si>
  <si>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</si>
  <si>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</si>
  <si>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</si>
  <si>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</si>
  <si>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</si>
  <si>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</si>
  <si>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</si>
  <si>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</si>
  <si>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</si>
  <si>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</si>
  <si>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</si>
  <si>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</si>
  <si>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</si>
  <si>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</si>
  <si>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</si>
  <si>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</si>
  <si>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</si>
  <si>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</si>
  <si>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</si>
  <si>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</si>
  <si>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</si>
  <si>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</si>
  <si>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</si>
  <si>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</si>
  <si>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</si>
  <si>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</si>
  <si>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</si>
  <si>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</si>
  <si>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</si>
  <si>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</si>
  <si>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</si>
  <si>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</si>
  <si>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</si>
  <si>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</si>
  <si>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</si>
  <si>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</si>
  <si>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</si>
  <si>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</si>
  <si>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</si>
  <si>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</si>
  <si>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</si>
  <si>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</si>
  <si>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</si>
  <si>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</si>
  <si>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</si>
  <si>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</si>
  <si>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</si>
  <si>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</si>
  <si>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</si>
  <si>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</si>
  <si>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</si>
  <si>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</si>
  <si>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</si>
  <si>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</si>
  <si>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</si>
  <si>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</si>
  <si>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</si>
  <si>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</si>
  <si>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</si>
  <si>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</si>
  <si>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</si>
  <si>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</si>
  <si>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</si>
  <si>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</si>
  <si>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</si>
  <si>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</si>
  <si>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</si>
  <si>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</si>
  <si>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</si>
  <si>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</si>
  <si>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</si>
  <si>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</si>
  <si>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</si>
  <si>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</si>
  <si>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</si>
  <si>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</si>
  <si>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</si>
  <si>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</si>
  <si>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</si>
  <si>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</si>
  <si>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</si>
  <si>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</si>
  <si>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</si>
  <si>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</si>
  <si>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</si>
  <si>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</si>
  <si>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</si>
  <si>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</si>
  <si>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</si>
  <si>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</si>
  <si>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</si>
  <si>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</si>
  <si>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</si>
  <si>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</si>
  <si>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</si>
  <si>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</si>
  <si>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</si>
  <si>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</si>
  <si>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</si>
  <si>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</si>
  <si>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</si>
  <si>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</si>
  <si>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</si>
  <si>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</si>
  <si>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</si>
  <si>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</si>
  <si>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</si>
  <si>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</si>
  <si>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</si>
  <si>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</si>
  <si>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</si>
  <si>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</si>
  <si>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</si>
  <si>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</si>
  <si>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</si>
  <si>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</si>
  <si>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</si>
  <si>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</si>
  <si>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</si>
  <si>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</si>
  <si>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</si>
  <si>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</si>
  <si>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</si>
  <si>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</si>
  <si>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</si>
  <si>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</si>
  <si>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</si>
  <si>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</si>
  <si>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</si>
  <si>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</si>
  <si>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</si>
  <si>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</si>
  <si>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</si>
  <si>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</si>
  <si>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</si>
  <si>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</si>
  <si>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</si>
  <si>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</si>
  <si>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</si>
  <si>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</si>
  <si>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</si>
  <si>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</si>
  <si>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</si>
  <si>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</si>
  <si>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</si>
  <si>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</si>
  <si>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</si>
  <si>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</si>
  <si>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</si>
  <si>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</si>
  <si>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</si>
  <si>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</si>
  <si>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</si>
  <si>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</si>
  <si>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</si>
  <si>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</si>
  <si>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</si>
  <si>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</si>
  <si>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</si>
  <si>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</si>
  <si>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</si>
  <si>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</si>
  <si>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</si>
  <si>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</si>
  <si>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</si>
  <si>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</si>
  <si>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</si>
  <si>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</si>
  <si>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</si>
  <si>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</si>
  <si>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</si>
  <si>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</si>
  <si>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</si>
  <si>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</si>
  <si>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</si>
  <si>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</si>
  <si>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</si>
  <si>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</si>
  <si>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</si>
  <si>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</si>
  <si>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</si>
  <si>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</si>
  <si>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</si>
  <si>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</si>
  <si>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</si>
  <si>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</si>
  <si>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</si>
  <si>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</si>
  <si>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</si>
  <si>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</si>
  <si>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</si>
  <si>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</si>
  <si>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</si>
  <si>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</si>
  <si>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</si>
  <si>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</si>
  <si>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</si>
  <si>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</si>
  <si>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</si>
  <si>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</si>
  <si>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</si>
  <si>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</si>
  <si>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</si>
  <si>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</si>
  <si>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</si>
  <si>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</si>
  <si>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</si>
  <si>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</si>
  <si>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</si>
  <si>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</si>
  <si>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</si>
  <si>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</si>
  <si>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</si>
  <si>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</si>
  <si>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</si>
  <si>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</si>
  <si>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</si>
  <si>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</si>
  <si>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</si>
  <si>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</si>
  <si>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</si>
  <si>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</si>
  <si>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</si>
  <si>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</si>
  <si>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</si>
  <si>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</si>
  <si>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</si>
  <si>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</si>
  <si>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</si>
  <si>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</si>
  <si>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</si>
  <si>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</si>
  <si>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</si>
  <si>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</si>
  <si>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</si>
  <si>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</si>
  <si>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</si>
  <si>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</si>
  <si>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</si>
  <si>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</si>
  <si>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</si>
  <si>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</si>
  <si>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</si>
  <si>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</si>
  <si>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</si>
  <si>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</si>
  <si>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</si>
  <si>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</si>
  <si>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</si>
  <si>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</si>
  <si>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</si>
  <si>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</si>
  <si>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</si>
  <si>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</si>
  <si>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</si>
  <si>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</si>
  <si>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</si>
  <si>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</si>
  <si>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</si>
  <si>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</si>
  <si>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</si>
  <si>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</si>
  <si>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</si>
  <si>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</si>
  <si>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</si>
  <si>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</si>
  <si>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</si>
  <si>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</si>
  <si>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</si>
  <si>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</si>
  <si>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</si>
  <si>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</si>
  <si>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</si>
  <si>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</si>
  <si>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</si>
  <si>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</si>
  <si>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</si>
  <si>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</si>
  <si>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</si>
  <si>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</si>
  <si>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</si>
  <si>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</si>
  <si>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</si>
  <si>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</si>
  <si>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</si>
  <si>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</si>
  <si>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</si>
  <si>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</si>
  <si>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</si>
  <si>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</si>
  <si>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</si>
  <si>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</si>
  <si>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</si>
  <si>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</si>
  <si>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</si>
  <si>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</si>
  <si>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</si>
  <si>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</si>
  <si>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</si>
  <si>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</si>
  <si>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</si>
  <si>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</si>
  <si>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</si>
  <si>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</si>
  <si>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</si>
  <si>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</si>
  <si>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</si>
  <si>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</si>
  <si>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</si>
  <si>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</si>
  <si>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</si>
  <si>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</si>
  <si>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</si>
  <si>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</si>
  <si>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</si>
  <si>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</si>
  <si>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</si>
  <si>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</si>
  <si>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</si>
  <si>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</si>
  <si>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</si>
  <si>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</si>
  <si>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</si>
  <si>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</si>
  <si>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</si>
  <si>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</si>
  <si>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</si>
  <si>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</si>
  <si>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</si>
  <si>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</si>
  <si>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</si>
  <si>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</si>
  <si>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</si>
  <si>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</si>
  <si>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</si>
  <si>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</si>
  <si>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</si>
  <si>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</si>
  <si>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</si>
  <si>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</si>
  <si>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</si>
  <si>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</si>
  <si>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</si>
  <si>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</si>
  <si>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</si>
  <si>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</si>
  <si>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</si>
  <si>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</si>
  <si>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</si>
  <si>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</si>
  <si>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</si>
  <si>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</si>
  <si>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</si>
  <si>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</si>
  <si>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</si>
  <si>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</si>
  <si>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</si>
  <si>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</si>
  <si>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</si>
  <si>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</si>
  <si>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</si>
  <si>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</si>
  <si>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</si>
  <si>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</si>
  <si>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</si>
  <si>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</si>
  <si>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</si>
  <si>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</si>
  <si>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</si>
  <si>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</si>
  <si>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</si>
  <si>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</si>
  <si>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</si>
  <si>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</si>
  <si>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</si>
  <si>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</si>
  <si>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</si>
  <si>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</si>
  <si>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</si>
  <si>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</si>
  <si>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</si>
  <si>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</si>
  <si>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</si>
  <si>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</si>
  <si>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</si>
  <si>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</si>
  <si>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</si>
  <si>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</si>
  <si>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</si>
  <si>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</si>
  <si>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</si>
  <si>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</si>
  <si>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</si>
  <si>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</si>
  <si>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</si>
  <si>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</si>
  <si>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</si>
  <si>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</si>
  <si>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</si>
  <si>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</si>
  <si>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</si>
  <si>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</si>
  <si>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</si>
  <si>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</si>
  <si>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</si>
  <si>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</si>
  <si>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</si>
  <si>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</si>
  <si>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</si>
  <si>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</si>
  <si>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</si>
  <si>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</si>
  <si>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</si>
  <si>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</si>
  <si>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</si>
  <si>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</si>
  <si>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</si>
  <si>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</si>
  <si>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</si>
  <si>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</si>
  <si>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</si>
  <si>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</si>
  <si>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</si>
  <si>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</si>
  <si>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</si>
  <si>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</si>
  <si>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</si>
  <si>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</si>
  <si>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</si>
  <si>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</si>
  <si>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</si>
  <si>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</si>
  <si>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</si>
  <si>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</si>
  <si>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</si>
  <si>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</si>
  <si>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</si>
  <si>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</si>
  <si>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</si>
  <si>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</si>
  <si>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</si>
  <si>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</si>
  <si>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</si>
  <si>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</si>
  <si>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</si>
  <si>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</si>
  <si>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</si>
  <si>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</si>
  <si>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</si>
  <si>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</si>
  <si>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</si>
  <si>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</si>
  <si>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</si>
  <si>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</si>
  <si>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</si>
  <si>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</si>
  <si>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</si>
  <si>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</si>
  <si>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</si>
  <si>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</si>
  <si>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</si>
  <si>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</si>
  <si>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</si>
  <si>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</si>
  <si>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</si>
  <si>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</si>
  <si>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</si>
  <si>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</si>
  <si>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</si>
  <si>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</si>
  <si>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</si>
  <si>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</si>
  <si>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</si>
  <si>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</si>
  <si>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</si>
  <si>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</si>
  <si>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</si>
  <si>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</si>
  <si>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</si>
  <si>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</si>
  <si>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</si>
  <si>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</si>
  <si>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</si>
  <si>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</si>
  <si>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</si>
  <si>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</si>
  <si>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</si>
  <si>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</si>
  <si>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</si>
  <si>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</si>
  <si>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</si>
  <si>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</si>
  <si>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</si>
  <si>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</si>
  <si>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</si>
  <si>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</si>
  <si>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</si>
  <si>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</si>
  <si>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</si>
  <si>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</si>
  <si>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</si>
  <si>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</si>
  <si>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</si>
  <si>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</si>
  <si>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</si>
  <si>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</si>
  <si>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</si>
  <si>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</si>
  <si>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</si>
  <si>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</si>
  <si>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</si>
  <si>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</si>
  <si>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</si>
  <si>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</si>
  <si>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</si>
  <si>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</si>
  <si>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</si>
  <si>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</si>
  <si>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</si>
  <si>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</si>
  <si>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</si>
  <si>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</si>
  <si>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</si>
  <si>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</si>
  <si>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</si>
  <si>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</si>
  <si>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</si>
  <si>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</si>
  <si>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</si>
  <si>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</si>
  <si>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</si>
  <si>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</si>
  <si>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</si>
  <si>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</si>
  <si>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</si>
  <si>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</si>
  <si>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</si>
  <si>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</si>
  <si>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</si>
  <si>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</si>
  <si>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</si>
  <si>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</si>
  <si>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</si>
  <si>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</si>
  <si>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</si>
  <si>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</si>
  <si>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</si>
  <si>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</si>
  <si>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</si>
  <si>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</si>
  <si>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</si>
  <si>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</si>
  <si>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</si>
  <si>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</si>
  <si>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</si>
  <si>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</si>
  <si>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</si>
  <si>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</si>
  <si>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</si>
  <si>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</si>
  <si>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</si>
  <si>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</si>
  <si>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</si>
  <si>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</si>
  <si>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</si>
  <si>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</si>
  <si>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</si>
  <si>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</si>
  <si>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</si>
  <si>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</si>
  <si>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</si>
  <si>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</si>
  <si>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</si>
  <si>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</si>
  <si>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</si>
  <si>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</si>
  <si>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</si>
  <si>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</si>
  <si>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</si>
  <si>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</si>
  <si>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</si>
  <si>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</si>
  <si>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</si>
  <si>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</si>
  <si>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</si>
  <si>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</si>
  <si>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</si>
  <si>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</si>
  <si>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</si>
  <si>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</si>
  <si>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</si>
  <si>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</si>
  <si>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</si>
  <si>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</si>
  <si>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</si>
  <si>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</si>
  <si>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</si>
  <si>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</si>
  <si>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</si>
  <si>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</si>
  <si>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</si>
  <si>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</si>
  <si>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</si>
  <si>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</si>
  <si>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</si>
  <si>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</si>
  <si>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</si>
  <si>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</si>
  <si>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</si>
  <si>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</si>
  <si>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</si>
  <si>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</si>
  <si>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</si>
  <si>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</si>
  <si>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</si>
  <si>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</si>
  <si>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</si>
  <si>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</si>
  <si>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</si>
  <si>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</si>
  <si>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</si>
  <si>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</si>
  <si>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</si>
  <si>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</si>
  <si>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</si>
  <si>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</si>
  <si>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</si>
  <si>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</si>
  <si>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</si>
  <si>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</si>
  <si>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</si>
  <si>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</si>
  <si>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</si>
  <si>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</si>
  <si>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</si>
  <si>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</si>
  <si>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</si>
  <si>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</si>
  <si>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</si>
  <si>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</si>
  <si>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</si>
  <si>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</si>
  <si>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</si>
  <si>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</si>
  <si>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</si>
  <si>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</si>
  <si>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</si>
  <si>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</si>
  <si>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</si>
  <si>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</si>
  <si>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</si>
  <si>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</si>
  <si>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</si>
  <si>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</si>
  <si>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</si>
  <si>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</si>
  <si>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</si>
  <si>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</si>
  <si>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</si>
  <si>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</si>
  <si>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</si>
  <si>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</si>
  <si>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</si>
  <si>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</si>
  <si>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</si>
  <si>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</si>
  <si>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</si>
  <si>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</si>
  <si>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</si>
  <si>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</si>
  <si>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</si>
  <si>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</si>
  <si>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</si>
  <si>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</si>
  <si>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</si>
  <si>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</si>
  <si>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</si>
  <si>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</si>
  <si>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</si>
  <si>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</si>
  <si>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</si>
  <si>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</si>
  <si>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</si>
  <si>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</si>
  <si>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</si>
  <si>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</si>
  <si>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</si>
  <si>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</si>
  <si>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</si>
  <si>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</si>
  <si>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</si>
  <si>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</si>
  <si>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</si>
  <si>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</si>
  <si>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</si>
  <si>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</si>
  <si>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</si>
  <si>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</si>
  <si>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</si>
  <si>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</si>
  <si>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</si>
  <si>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</si>
  <si>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</si>
  <si>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</si>
  <si>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</si>
  <si>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</si>
  <si>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</si>
  <si>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</si>
  <si>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</si>
  <si>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</si>
  <si>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</si>
  <si>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</si>
  <si>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</si>
  <si>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</si>
  <si>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</si>
  <si>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</si>
  <si>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</si>
  <si>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</si>
  <si>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</si>
  <si>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</si>
  <si>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</si>
  <si>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</si>
  <si>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</si>
  <si>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</si>
  <si>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</si>
  <si>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</si>
  <si>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</si>
  <si>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</si>
  <si>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</si>
  <si>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</si>
  <si>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</si>
  <si>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</si>
  <si>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</si>
  <si>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</si>
  <si>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</si>
  <si>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</si>
  <si>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</si>
  <si>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</si>
  <si>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</si>
  <si>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</si>
  <si>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</si>
  <si>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</si>
  <si>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</si>
  <si>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</si>
  <si>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</si>
  <si>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</si>
  <si>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</si>
  <si>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</si>
  <si>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</si>
  <si>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</si>
  <si>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</si>
  <si>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</si>
  <si>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</si>
  <si>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</si>
  <si>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</si>
  <si>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</si>
  <si>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</si>
  <si>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</si>
  <si>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</si>
  <si>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</si>
  <si>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</si>
  <si>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</si>
  <si>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</si>
  <si>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</si>
  <si>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</si>
  <si>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</si>
  <si>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</si>
  <si>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</si>
  <si>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</si>
  <si>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</si>
  <si>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</si>
  <si>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</si>
  <si>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</si>
  <si>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</si>
  <si>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</si>
  <si>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</si>
  <si>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</si>
  <si>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</si>
  <si>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</si>
  <si>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</si>
  <si>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</si>
  <si>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</si>
  <si>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</si>
  <si>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</si>
  <si>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</si>
  <si>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</si>
  <si>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</si>
  <si>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</si>
  <si>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</si>
  <si>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</si>
  <si>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</si>
  <si>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</si>
  <si>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</si>
  <si>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</si>
  <si>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</si>
  <si>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</si>
  <si>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</si>
  <si>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</si>
  <si>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</si>
  <si>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</si>
  <si>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</si>
  <si>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</si>
  <si>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</si>
  <si>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</si>
  <si>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</si>
  <si>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</si>
  <si>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</si>
  <si>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</si>
  <si>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</si>
  <si>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</si>
  <si>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</si>
  <si>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</si>
  <si>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</si>
  <si>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</si>
  <si>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</si>
  <si>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</si>
  <si>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</si>
  <si>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</si>
  <si>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</si>
  <si>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</si>
  <si>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</si>
  <si>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</si>
  <si>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</si>
  <si>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</si>
  <si>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</si>
  <si>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</si>
  <si>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</si>
  <si>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</si>
  <si>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</si>
  <si>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</si>
  <si>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</si>
  <si>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</si>
  <si>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</si>
  <si>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</si>
  <si>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</si>
  <si>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</si>
  <si>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</si>
  <si>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</si>
  <si>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</si>
  <si>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</si>
  <si>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</si>
  <si>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</si>
  <si>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</si>
  <si>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</si>
  <si>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</si>
  <si>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</si>
  <si>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</si>
  <si>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</si>
  <si>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</si>
  <si>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</si>
  <si>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</si>
  <si>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</si>
  <si>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</si>
  <si>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</si>
  <si>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</si>
  <si>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</si>
  <si>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</si>
  <si>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</si>
  <si>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</si>
  <si>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</si>
  <si>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</si>
  <si>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</si>
  <si>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</si>
  <si>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</si>
  <si>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</si>
  <si>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</si>
  <si>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</si>
  <si>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</si>
  <si>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</si>
  <si>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</si>
  <si>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</si>
  <si>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</si>
  <si>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</si>
  <si>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</si>
  <si>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</si>
  <si>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</si>
  <si>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</si>
  <si>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</si>
  <si>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</si>
  <si>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</si>
  <si>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</si>
  <si>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</si>
  <si>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</si>
  <si>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</si>
  <si>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</si>
  <si>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</si>
  <si>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</si>
  <si>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</si>
  <si>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</si>
  <si>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</si>
  <si>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</si>
  <si>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</si>
  <si>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</si>
  <si>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</si>
  <si>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</si>
  <si>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</si>
  <si>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</si>
  <si>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</si>
  <si>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</si>
  <si>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</si>
  <si>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</si>
  <si>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</si>
  <si>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</si>
  <si>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</si>
  <si>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</si>
  <si>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</si>
  <si>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</si>
  <si>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</si>
  <si>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</si>
  <si>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</si>
  <si>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</si>
  <si>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</si>
  <si>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</si>
  <si>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</si>
  <si>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</si>
  <si>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</si>
  <si>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</si>
  <si>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</si>
  <si>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</si>
  <si>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</si>
  <si>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</si>
  <si>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</si>
  <si>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</si>
  <si>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</si>
  <si>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</si>
  <si>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</si>
  <si>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</si>
  <si>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</si>
  <si>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</si>
  <si>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</si>
  <si>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</si>
  <si>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</si>
  <si>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</si>
  <si>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</si>
  <si>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</si>
  <si>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</si>
  <si>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</si>
  <si>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</si>
  <si>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</si>
  <si>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</si>
  <si>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</si>
  <si>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</si>
  <si>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</si>
  <si>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</si>
  <si>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</si>
  <si>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</si>
  <si>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</si>
  <si>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</si>
  <si>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</si>
  <si>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</si>
  <si>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</si>
  <si>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</si>
  <si>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</si>
  <si>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</si>
  <si>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</si>
  <si>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</si>
  <si>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</si>
  <si>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</si>
  <si>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</si>
  <si>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</si>
  <si>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</si>
  <si>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</si>
  <si>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</si>
  <si>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</si>
  <si>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</si>
  <si>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</si>
  <si>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</si>
  <si>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</si>
  <si>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</si>
  <si>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</si>
  <si>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</si>
  <si>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</si>
  <si>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</si>
  <si>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</si>
  <si>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</si>
  <si>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</si>
  <si>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</si>
  <si>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</si>
  <si>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</si>
  <si>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</si>
  <si>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</si>
  <si>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</si>
  <si>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</si>
  <si>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</si>
  <si>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</si>
  <si>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</si>
  <si>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</si>
  <si>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</si>
  <si>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</si>
  <si>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</si>
  <si>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</si>
  <si>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</si>
  <si>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</si>
  <si>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</si>
  <si>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</si>
  <si>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</si>
  <si>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</si>
  <si>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</si>
  <si>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</si>
  <si>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</si>
  <si>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</si>
  <si>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</si>
  <si>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</si>
  <si>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</si>
  <si>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</si>
  <si>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</si>
  <si>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</si>
  <si>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</si>
  <si>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</si>
  <si>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</si>
  <si>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</si>
  <si>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</si>
  <si>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</si>
  <si>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</si>
  <si>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</si>
  <si>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</si>
  <si>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</si>
  <si>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</si>
  <si>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</si>
  <si>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</si>
  <si>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</si>
  <si>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</si>
  <si>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</si>
  <si>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</si>
  <si>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</si>
  <si>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</si>
  <si>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</si>
  <si>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</si>
  <si>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</si>
  <si>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</si>
  <si>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</si>
  <si>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</si>
  <si>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</si>
  <si>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</si>
  <si>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</si>
  <si>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</si>
  <si>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</si>
  <si>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</si>
  <si>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</si>
  <si>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</si>
  <si>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</si>
  <si>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</si>
  <si>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</si>
  <si>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</si>
  <si>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</si>
  <si>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</si>
  <si>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</si>
  <si>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</si>
  <si>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</si>
  <si>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</si>
  <si>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</si>
  <si>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</si>
  <si>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</si>
  <si>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</si>
  <si>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</si>
  <si>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</si>
  <si>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</si>
  <si>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</si>
  <si>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</si>
  <si>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</si>
  <si>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</si>
  <si>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</si>
  <si>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</si>
  <si>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</si>
  <si>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</si>
  <si>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</si>
  <si>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</si>
  <si>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</si>
  <si>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</si>
  <si>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</si>
  <si>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</si>
  <si>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</si>
  <si>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</si>
  <si>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</si>
  <si>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</si>
  <si>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</si>
  <si>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</si>
  <si>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</si>
  <si>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</si>
  <si>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</si>
  <si>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</si>
  <si>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</si>
  <si>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</si>
  <si>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</si>
  <si>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</si>
  <si>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</si>
  <si>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</si>
  <si>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</si>
  <si>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</si>
  <si>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</si>
  <si>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</si>
  <si>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</si>
  <si>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</si>
  <si>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</si>
  <si>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</si>
  <si>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</si>
  <si>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</si>
  <si>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</si>
  <si>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</si>
  <si>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</si>
  <si>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</si>
  <si>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</si>
  <si>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</si>
  <si>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</si>
  <si>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</si>
  <si>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</si>
  <si>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</si>
  <si>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</si>
  <si>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</si>
  <si>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</si>
  <si>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</si>
  <si>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</si>
  <si>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</si>
  <si>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</si>
  <si>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</si>
  <si>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</si>
  <si>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</si>
  <si>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</si>
  <si>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</si>
  <si>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</si>
  <si>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</si>
  <si>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</si>
  <si>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</si>
  <si>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</si>
  <si>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</si>
  <si>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</si>
  <si>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</si>
  <si>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</si>
  <si>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</si>
  <si>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</si>
  <si>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</si>
  <si>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</si>
  <si>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</si>
  <si>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</si>
  <si>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</si>
  <si>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</si>
  <si>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</si>
  <si>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</si>
  <si>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</si>
  <si>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</si>
  <si>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</si>
  <si>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</si>
  <si>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</si>
  <si>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</si>
  <si>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</si>
  <si>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</si>
  <si>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</si>
  <si>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</si>
  <si>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</si>
  <si>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</si>
  <si>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</si>
  <si>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</si>
  <si>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</si>
  <si>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</si>
  <si>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</si>
  <si>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</si>
  <si>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</si>
  <si>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</si>
  <si>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</si>
  <si>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</si>
  <si>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</si>
  <si>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</si>
  <si>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</si>
  <si>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</si>
  <si>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</si>
  <si>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</si>
  <si>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</si>
  <si>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</si>
  <si>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</si>
  <si>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</si>
  <si>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</si>
  <si>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</si>
  <si>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</si>
  <si>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</si>
  <si>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</si>
  <si>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</si>
  <si>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</si>
  <si>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</si>
  <si>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</si>
  <si>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</si>
  <si>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</si>
  <si>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</si>
  <si>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</si>
  <si>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</si>
  <si>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</si>
  <si>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</si>
  <si>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</si>
  <si>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</si>
  <si>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</si>
  <si>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</si>
  <si>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</si>
  <si>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</si>
  <si>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</si>
  <si>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</si>
  <si>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</si>
  <si>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</si>
  <si>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</si>
  <si>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</si>
  <si>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</si>
  <si>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</si>
  <si>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</si>
  <si>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</si>
  <si>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</si>
  <si>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</si>
  <si>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</si>
  <si>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</si>
  <si>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</si>
  <si>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</si>
  <si>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</si>
  <si>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</si>
  <si>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</si>
  <si>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</si>
  <si>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</si>
  <si>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</si>
  <si>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</si>
  <si>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</si>
  <si>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</si>
  <si>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</si>
  <si>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</si>
  <si>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</si>
  <si>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</si>
  <si>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</si>
  <si>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</si>
  <si>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</si>
  <si>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</si>
  <si>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</si>
  <si>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</si>
  <si>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</si>
  <si>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</si>
  <si>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</si>
  <si>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</si>
  <si>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</si>
  <si>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</si>
  <si>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</si>
  <si>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</si>
  <si>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</si>
  <si>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</si>
  <si>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</si>
  <si>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</si>
  <si>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</si>
  <si>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</si>
  <si>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</si>
  <si>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</si>
  <si>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</si>
  <si>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</si>
  <si>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</si>
  <si>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</si>
  <si>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</si>
  <si>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</si>
  <si>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</si>
  <si>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</si>
  <si>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</si>
  <si>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</si>
  <si>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</si>
  <si>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</si>
  <si>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</si>
  <si>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</si>
  <si>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</si>
  <si>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</si>
  <si>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</si>
  <si>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</si>
  <si>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</si>
  <si>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</si>
  <si>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</si>
  <si>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</si>
  <si>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</si>
  <si>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</si>
  <si>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</si>
  <si>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</si>
  <si>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</si>
  <si>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</si>
  <si>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</si>
  <si>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</si>
  <si>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</si>
  <si>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</si>
  <si>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</si>
  <si>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</si>
  <si>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</si>
  <si>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</si>
  <si>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</si>
  <si>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</si>
  <si>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</si>
  <si>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</si>
  <si>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</si>
  <si>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</si>
  <si>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</si>
  <si>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</si>
  <si>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</si>
  <si>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</si>
  <si>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</si>
  <si>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</si>
  <si>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</si>
  <si>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</si>
  <si>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</si>
  <si>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</si>
  <si>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</si>
  <si>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</si>
  <si>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</si>
  <si>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</si>
  <si>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</si>
  <si>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</si>
  <si>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</si>
  <si>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</si>
  <si>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</si>
  <si>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</si>
  <si>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</si>
  <si>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</si>
  <si>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</si>
  <si>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</si>
  <si>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</si>
  <si>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</si>
  <si>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</si>
  <si>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</si>
  <si>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</si>
  <si>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</si>
  <si>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</si>
  <si>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</si>
  <si>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</si>
  <si>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</si>
  <si>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</si>
  <si>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</si>
  <si>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</si>
  <si>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</si>
  <si>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</si>
  <si>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</si>
  <si>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</si>
  <si>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</si>
  <si>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</si>
  <si>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</si>
  <si>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</si>
  <si>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</si>
  <si>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</si>
  <si>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</si>
  <si>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</si>
  <si>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</si>
  <si>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</si>
  <si>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</si>
  <si>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</si>
  <si>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</si>
  <si>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</si>
  <si>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</si>
  <si>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</si>
  <si>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</si>
  <si>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</si>
  <si>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</si>
  <si>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</si>
  <si>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</si>
  <si>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</si>
  <si>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</si>
  <si>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</si>
  <si>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</si>
  <si>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</si>
  <si>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</si>
  <si>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</si>
  <si>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</si>
  <si>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</si>
  <si>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</si>
  <si>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</si>
  <si>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</si>
  <si>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</si>
  <si>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</si>
  <si>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</si>
  <si>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</si>
  <si>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</si>
  <si>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</si>
  <si>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</si>
  <si>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</si>
  <si>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</si>
  <si>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</si>
  <si>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</si>
  <si>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</si>
  <si>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</si>
  <si>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</si>
  <si>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</si>
  <si>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</si>
  <si>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</si>
  <si>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</si>
  <si>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</si>
  <si>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</si>
  <si>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</si>
  <si>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</si>
  <si>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</si>
  <si>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</si>
  <si>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</si>
  <si>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</si>
  <si>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</si>
  <si>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</si>
  <si>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</si>
  <si>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</si>
  <si>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</si>
  <si>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</si>
  <si>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</si>
  <si>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</si>
  <si>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</si>
  <si>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</si>
  <si>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</si>
  <si>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</si>
  <si>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</si>
  <si>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</si>
  <si>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</si>
  <si>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</si>
  <si>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</si>
  <si>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</si>
  <si>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</si>
  <si>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</si>
  <si>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</si>
  <si>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</si>
  <si>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</si>
  <si>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</si>
  <si>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</si>
  <si>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</si>
  <si>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</si>
  <si>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</si>
  <si>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</si>
  <si>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</si>
  <si>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</si>
  <si>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</si>
  <si>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</si>
  <si>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</si>
  <si>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</si>
  <si>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</si>
  <si>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</si>
  <si>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</si>
  <si>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</si>
  <si>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</si>
  <si>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</si>
  <si>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</si>
  <si>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</si>
  <si>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</si>
  <si>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</si>
  <si>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</si>
  <si>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</si>
  <si>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</si>
  <si>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</si>
  <si>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</si>
  <si>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</si>
  <si>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</si>
  <si>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</si>
  <si>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</si>
  <si>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</si>
  <si>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</si>
  <si>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</si>
  <si>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</si>
  <si>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</si>
  <si>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</si>
  <si>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</si>
  <si>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</si>
  <si>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</si>
  <si>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</si>
  <si>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</si>
  <si>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</si>
  <si>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</si>
  <si>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</si>
  <si>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</si>
  <si>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</si>
  <si>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</si>
  <si>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</si>
  <si>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</si>
  <si>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</si>
  <si>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</si>
  <si>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</si>
  <si>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</si>
  <si>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</si>
  <si>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</si>
  <si>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</si>
  <si>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</si>
  <si>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</si>
  <si>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</si>
  <si>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</si>
  <si>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</si>
  <si>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</si>
  <si>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</si>
  <si>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</si>
  <si>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</si>
  <si>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</si>
  <si>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</si>
  <si>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</si>
  <si>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</si>
  <si>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</si>
  <si>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</si>
  <si>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</si>
  <si>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</si>
  <si>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</si>
  <si>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</si>
  <si>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</si>
  <si>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</si>
  <si>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</si>
  <si>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</si>
  <si>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</si>
  <si>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</si>
  <si>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</si>
  <si>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</si>
  <si>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</si>
  <si>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</si>
  <si>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</si>
  <si>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</si>
  <si>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</si>
  <si>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</si>
  <si>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</si>
  <si>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</si>
  <si>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</si>
  <si>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</si>
  <si>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</si>
  <si>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</si>
  <si>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</si>
  <si>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</si>
  <si>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</si>
  <si>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</si>
  <si>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</si>
  <si>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</si>
  <si>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</si>
  <si>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</si>
  <si>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</si>
  <si>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</si>
  <si>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</si>
  <si>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</si>
  <si>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</si>
  <si>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</si>
  <si>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</si>
  <si>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</si>
  <si>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</si>
  <si>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</si>
  <si>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</si>
  <si>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</si>
  <si>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</si>
  <si>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</si>
  <si>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</si>
  <si>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</si>
  <si>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</si>
  <si>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</si>
  <si>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</si>
  <si>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</si>
  <si>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</si>
  <si>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</si>
  <si>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</si>
  <si>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</si>
  <si>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</si>
  <si>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</si>
  <si>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</si>
  <si>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</si>
  <si>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</si>
  <si>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</si>
  <si>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</si>
  <si>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</si>
  <si>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</si>
  <si>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</si>
  <si>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</si>
  <si>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</si>
  <si>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</si>
  <si>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</si>
  <si>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</si>
  <si>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</si>
  <si>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</si>
  <si>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</si>
  <si>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</si>
  <si>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</si>
  <si>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</si>
  <si>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</si>
  <si>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</si>
  <si>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</si>
  <si>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</si>
  <si>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</si>
  <si>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</si>
  <si>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</si>
  <si>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</si>
  <si>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</si>
  <si>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</si>
  <si>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</si>
  <si>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</si>
  <si>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</si>
  <si>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</si>
  <si>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</si>
  <si>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</si>
  <si>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</si>
  <si>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</si>
  <si>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</si>
  <si>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</si>
  <si>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</si>
  <si>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</si>
  <si>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</si>
  <si>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</si>
  <si>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</si>
  <si>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</si>
  <si>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</si>
  <si>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</si>
  <si>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</si>
  <si>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</si>
  <si>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</si>
  <si>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</si>
  <si>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</si>
  <si>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</si>
  <si>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</si>
  <si>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</si>
  <si>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</si>
  <si>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</si>
  <si>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</si>
  <si>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</si>
  <si>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</si>
  <si>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</si>
  <si>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</si>
  <si>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</si>
  <si>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</si>
  <si>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</si>
  <si>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</si>
  <si>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</si>
  <si>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</si>
  <si>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</si>
  <si>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</si>
  <si>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</si>
  <si>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</si>
  <si>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</si>
  <si>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</si>
  <si>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</si>
  <si>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</si>
  <si>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</si>
  <si>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</si>
  <si>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</si>
  <si>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</si>
  <si>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</si>
  <si>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</si>
  <si>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</si>
  <si>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</si>
  <si>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</si>
  <si>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</si>
  <si>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</si>
  <si>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</si>
  <si>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</si>
  <si>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</si>
  <si>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</si>
  <si>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</si>
  <si>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</si>
  <si>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</si>
  <si>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</si>
  <si>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</si>
  <si>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</si>
  <si>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</si>
  <si>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</si>
  <si>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</si>
  <si>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</si>
  <si>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</si>
  <si>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</si>
  <si>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</si>
  <si>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</si>
  <si>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</si>
  <si>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</si>
  <si>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</si>
  <si>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</si>
  <si>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</si>
  <si>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</si>
  <si>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</si>
  <si>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</si>
  <si>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</si>
  <si>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</si>
  <si>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</si>
  <si>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</si>
  <si>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</si>
  <si>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</si>
  <si>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</si>
  <si>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</si>
  <si>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</si>
  <si>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</si>
  <si>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</si>
  <si>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</si>
  <si>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</si>
  <si>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</si>
  <si>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</si>
  <si>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</si>
  <si>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</si>
  <si>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</si>
  <si>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</si>
  <si>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</si>
  <si>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</si>
  <si>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</si>
  <si>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</si>
  <si>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</si>
  <si>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</si>
  <si>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</si>
  <si>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</si>
  <si>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</si>
  <si>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</si>
  <si>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</si>
  <si>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</si>
  <si>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</si>
  <si>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</si>
  <si>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</si>
  <si>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</si>
  <si>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</si>
  <si>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</si>
  <si>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</si>
  <si>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</si>
  <si>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</si>
  <si>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</si>
  <si>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</si>
  <si>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</si>
  <si>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</si>
  <si>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</si>
  <si>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</si>
  <si>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</si>
  <si>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</si>
  <si>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</si>
  <si>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</si>
  <si>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</si>
  <si>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</si>
  <si>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</si>
  <si>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</si>
  <si>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</si>
  <si>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</si>
  <si>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</si>
  <si>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</si>
  <si>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</si>
  <si>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</si>
  <si>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</si>
  <si>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</si>
  <si>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</si>
  <si>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</si>
  <si>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</si>
  <si>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</si>
  <si>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</si>
  <si>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</si>
  <si>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</si>
  <si>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</si>
  <si>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</si>
  <si>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</si>
  <si>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</si>
  <si>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</si>
  <si>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</si>
  <si>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</si>
  <si>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</si>
  <si>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</si>
  <si>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</si>
  <si>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</si>
  <si>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</si>
  <si>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</si>
  <si>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</si>
  <si>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</si>
  <si>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</si>
  <si>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</si>
  <si>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</si>
  <si>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</si>
  <si>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</si>
  <si>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</si>
  <si>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</si>
  <si>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</si>
  <si>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</si>
  <si>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</si>
  <si>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</si>
  <si>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</si>
  <si>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</si>
  <si>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</si>
  <si>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</si>
  <si>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</si>
  <si>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</si>
  <si>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</si>
  <si>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</si>
  <si>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</si>
  <si>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</si>
  <si>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</si>
  <si>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</si>
  <si>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</si>
  <si>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</si>
  <si>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</si>
  <si>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</si>
  <si>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</si>
  <si>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</si>
  <si>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</si>
  <si>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</si>
  <si>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</si>
  <si>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</si>
  <si>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</si>
  <si>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</si>
  <si>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</si>
  <si>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</si>
  <si>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</si>
  <si>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</si>
  <si>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</si>
  <si>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</si>
  <si>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</si>
  <si>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</si>
  <si>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</si>
  <si>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</si>
  <si>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</si>
  <si>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</si>
  <si>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</si>
  <si>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</si>
  <si>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</si>
  <si>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</si>
  <si>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</si>
  <si>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</si>
  <si>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</si>
  <si>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</si>
  <si>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</si>
  <si>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</si>
  <si>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</si>
  <si>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</si>
  <si>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</si>
  <si>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</si>
  <si>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</si>
  <si>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</si>
  <si>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</si>
  <si>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</si>
  <si>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</si>
  <si>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</si>
  <si>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</si>
  <si>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</si>
  <si>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</si>
  <si>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</si>
  <si>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</si>
  <si>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</si>
  <si>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</si>
  <si>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</si>
  <si>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</si>
  <si>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</si>
  <si>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</si>
  <si>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</si>
  <si>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</si>
  <si>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</si>
  <si>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</si>
  <si>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</si>
  <si>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</si>
  <si>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</si>
  <si>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</si>
  <si>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</si>
  <si>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</si>
  <si>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</si>
  <si>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</si>
  <si>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</si>
  <si>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</si>
  <si>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</si>
  <si>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</si>
  <si>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</si>
  <si>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</si>
  <si>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</si>
  <si>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</si>
  <si>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</si>
  <si>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</si>
  <si>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</si>
  <si>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</si>
  <si>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</si>
  <si>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</si>
  <si>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</si>
  <si>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</si>
  <si>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</si>
  <si>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</si>
  <si>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</si>
  <si>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</si>
  <si>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</si>
  <si>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</si>
  <si>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</si>
  <si>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</si>
  <si>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</si>
  <si>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</si>
  <si>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</si>
  <si>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</si>
  <si>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</si>
  <si>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</si>
  <si>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</si>
  <si>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</si>
  <si>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</si>
  <si>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</si>
  <si>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</si>
  <si>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</si>
  <si>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</si>
  <si>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</si>
  <si>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</si>
  <si>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</si>
  <si>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</si>
  <si>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</si>
  <si>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</si>
  <si>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</si>
  <si>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</si>
  <si>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</si>
  <si>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</si>
  <si>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</si>
  <si>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</si>
  <si>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</si>
  <si>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</si>
  <si>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</si>
  <si>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</si>
  <si>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</si>
  <si>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</si>
  <si>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</si>
  <si>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</si>
  <si>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</si>
  <si>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</si>
  <si>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</si>
  <si>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</si>
  <si>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</si>
  <si>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</si>
  <si>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</si>
  <si>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</si>
  <si>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</si>
  <si>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</si>
  <si>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</si>
  <si>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</si>
  <si>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</si>
  <si>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</si>
  <si>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</si>
  <si>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</si>
  <si>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</si>
  <si>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</si>
  <si>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</si>
  <si>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</si>
  <si>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</si>
  <si>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</si>
  <si>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</si>
  <si>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</si>
  <si>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</si>
  <si>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</si>
  <si>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</si>
  <si>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</si>
  <si>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</si>
  <si>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</si>
  <si>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</si>
  <si>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</si>
  <si>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</si>
  <si>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</si>
  <si>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</si>
  <si>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</si>
  <si>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</si>
  <si>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</si>
  <si>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</si>
  <si>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</si>
  <si>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</si>
  <si>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</si>
  <si>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</si>
  <si>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</si>
  <si>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</si>
  <si>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</si>
  <si>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</si>
  <si>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</si>
  <si>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</si>
  <si>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</si>
  <si>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</si>
  <si>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</si>
  <si>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</si>
  <si>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</si>
  <si>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</si>
  <si>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</si>
  <si>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</si>
  <si>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</si>
  <si>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</si>
  <si>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</si>
  <si>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</si>
  <si>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</si>
  <si>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</si>
  <si>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</si>
  <si>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</si>
  <si>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</si>
  <si>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</si>
  <si>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</si>
  <si>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</si>
  <si>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</si>
  <si>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</si>
  <si>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</si>
  <si>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</si>
  <si>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</si>
  <si>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</si>
  <si>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</si>
  <si>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</si>
  <si>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</si>
  <si>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</si>
  <si>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</si>
  <si>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</si>
  <si>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</si>
  <si>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</si>
  <si>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</si>
  <si>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</si>
  <si>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</si>
  <si>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</si>
  <si>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</si>
  <si>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</si>
  <si>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</si>
  <si>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</si>
  <si>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</si>
  <si>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</si>
  <si>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</si>
  <si>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</si>
  <si>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</si>
  <si>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</si>
  <si>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</si>
  <si>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</si>
  <si>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</si>
  <si>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</si>
  <si>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</si>
  <si>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</si>
  <si>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</si>
  <si>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</si>
  <si>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</si>
  <si>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</si>
  <si>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</si>
  <si>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</si>
  <si>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</si>
  <si>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</si>
  <si>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</si>
  <si>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</si>
  <si>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</si>
  <si>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</si>
  <si>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</si>
  <si>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</si>
  <si>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</si>
  <si>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</si>
  <si>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</si>
  <si>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</si>
  <si>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</si>
  <si>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</si>
  <si>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</si>
  <si>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</si>
  <si>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</si>
  <si>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</si>
  <si>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</si>
  <si>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</si>
  <si>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</si>
  <si>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</si>
  <si>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</si>
  <si>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</si>
  <si>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</si>
  <si>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</si>
  <si>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</si>
  <si>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</si>
  <si>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</si>
  <si>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</si>
  <si>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</si>
  <si>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</si>
  <si>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</si>
  <si>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</si>
  <si>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</si>
  <si>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</si>
  <si>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</si>
  <si>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</si>
  <si>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</si>
  <si>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</si>
  <si>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</si>
  <si>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</si>
  <si>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</si>
  <si>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</si>
  <si>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</si>
  <si>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</si>
  <si>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</si>
  <si>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</si>
  <si>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</si>
  <si>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</si>
  <si>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</si>
  <si>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</si>
  <si>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</si>
  <si>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</si>
  <si>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</si>
  <si>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</si>
  <si>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</si>
  <si>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</si>
  <si>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</si>
  <si>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</si>
  <si>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</si>
  <si>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</si>
  <si>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</si>
  <si>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</si>
  <si>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</si>
  <si>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</si>
  <si>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</si>
  <si>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</si>
  <si>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</si>
  <si>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</si>
  <si>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</si>
  <si>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</si>
  <si>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</si>
  <si>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</si>
  <si>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</si>
  <si>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</si>
  <si>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</si>
  <si>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</si>
  <si>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</si>
  <si>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</si>
  <si>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</si>
  <si>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</si>
  <si>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</si>
  <si>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</si>
  <si>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</si>
  <si>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</si>
  <si>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</si>
  <si>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</si>
  <si>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</si>
  <si>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</si>
  <si>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</si>
  <si>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</si>
  <si>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</si>
  <si>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</si>
  <si>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</si>
  <si>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</si>
  <si>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</si>
  <si>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</si>
  <si>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</si>
  <si>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</si>
  <si>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</si>
  <si>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</si>
  <si>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</si>
  <si>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</si>
  <si>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</si>
  <si>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</si>
  <si>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</si>
  <si>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</si>
  <si>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</si>
  <si>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</si>
  <si>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</si>
  <si>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</si>
  <si>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</si>
  <si>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</si>
  <si>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</si>
  <si>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</si>
  <si>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</si>
  <si>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</si>
  <si>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</si>
  <si>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</si>
  <si>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</si>
  <si>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</si>
  <si>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</si>
  <si>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</si>
  <si>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</si>
  <si>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</si>
  <si>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</si>
  <si>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</si>
  <si>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</si>
  <si>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</si>
  <si>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</si>
  <si>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</si>
  <si>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</si>
  <si>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</si>
  <si>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</si>
  <si>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</si>
  <si>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</si>
  <si>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</si>
  <si>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</si>
  <si>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</si>
  <si>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</si>
  <si>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</si>
  <si>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</si>
  <si>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</si>
  <si>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</si>
  <si>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</si>
  <si>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</si>
  <si>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</si>
  <si>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</si>
  <si>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</si>
  <si>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</si>
  <si>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</si>
  <si>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</si>
  <si>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</si>
  <si>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</si>
  <si>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</si>
  <si>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</si>
  <si>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</si>
  <si>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</si>
  <si>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</si>
  <si>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</si>
  <si>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</si>
  <si>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</si>
  <si>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</si>
  <si>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</si>
  <si>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</si>
  <si>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</si>
  <si>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</si>
  <si>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</si>
  <si>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</si>
  <si>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</si>
  <si>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</si>
  <si>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</si>
  <si>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</si>
  <si>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</si>
  <si>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</si>
  <si>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</si>
  <si>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</si>
  <si>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</si>
  <si>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</si>
  <si>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</si>
  <si>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</si>
  <si>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</si>
  <si>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</si>
  <si>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</si>
  <si>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</si>
  <si>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</si>
  <si>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</si>
  <si>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</si>
  <si>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</si>
  <si>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</si>
  <si>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</si>
  <si>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</si>
  <si>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</si>
  <si>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</si>
  <si>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</si>
  <si>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</si>
  <si>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</si>
  <si>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</si>
  <si>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</si>
  <si>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</si>
  <si>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</si>
  <si>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</si>
  <si>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</si>
  <si>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</si>
  <si>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</si>
  <si>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</si>
  <si>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</si>
  <si>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</si>
  <si>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</si>
  <si>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</si>
  <si>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</si>
  <si>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</si>
  <si>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</si>
  <si>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</si>
  <si>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</si>
  <si>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</si>
  <si>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</si>
  <si>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</si>
  <si>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</si>
  <si>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</si>
  <si>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</si>
  <si>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</si>
  <si>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</si>
  <si>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</si>
  <si>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</si>
  <si>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</si>
  <si>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</si>
  <si>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</si>
  <si>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</si>
  <si>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</si>
  <si>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</si>
  <si>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</si>
  <si>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</si>
  <si>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</si>
  <si>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</si>
  <si>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</si>
  <si>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</si>
  <si>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</si>
  <si>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</si>
  <si>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</si>
  <si>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</si>
  <si>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</si>
  <si>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</si>
  <si>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</si>
  <si>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</si>
  <si>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</si>
  <si>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</si>
  <si>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</si>
  <si>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</si>
  <si>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</si>
  <si>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</si>
  <si>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</si>
  <si>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</si>
  <si>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</si>
  <si>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</si>
  <si>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</si>
  <si>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</si>
  <si>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</si>
  <si>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</si>
  <si>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</si>
  <si>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</si>
  <si>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</si>
  <si>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</si>
  <si>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</si>
  <si>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</si>
  <si>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</si>
  <si>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</si>
  <si>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</si>
  <si>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</si>
  <si>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</si>
  <si>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</si>
  <si>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</si>
  <si>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</si>
  <si>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</si>
  <si>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</si>
  <si>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</si>
  <si>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</si>
  <si>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</si>
  <si>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</si>
  <si>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</si>
  <si>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</si>
  <si>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</si>
  <si>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</si>
  <si>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</si>
  <si>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</si>
  <si>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</si>
  <si>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</si>
  <si>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</si>
  <si>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</si>
  <si>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</si>
  <si>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</si>
  <si>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</si>
  <si>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</si>
  <si>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</si>
  <si>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</si>
  <si>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</si>
  <si>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</si>
  <si>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</si>
  <si>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</si>
  <si>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</si>
  <si>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</si>
  <si>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</si>
  <si>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</si>
  <si>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</si>
  <si>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</si>
  <si>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</si>
  <si>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</si>
  <si>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</si>
  <si>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</si>
  <si>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</si>
  <si>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</si>
  <si>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</si>
  <si>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</si>
  <si>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</si>
  <si>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</si>
  <si>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</si>
  <si>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</si>
  <si>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</si>
  <si>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</si>
  <si>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</si>
  <si>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</si>
  <si>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</si>
  <si>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</si>
  <si>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</si>
  <si>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</si>
  <si>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</si>
  <si>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</si>
  <si>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</si>
  <si>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</si>
  <si>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</si>
  <si>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</si>
  <si>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</si>
  <si>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</si>
  <si>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</si>
  <si>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</si>
  <si>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</si>
  <si>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</si>
  <si>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</si>
  <si>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</si>
  <si>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</si>
  <si>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</si>
  <si>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</si>
  <si>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</si>
  <si>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</si>
  <si>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</si>
  <si>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</si>
  <si>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</si>
  <si>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</si>
  <si>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</si>
  <si>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</si>
  <si>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</si>
  <si>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</si>
  <si>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</si>
  <si>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</si>
  <si>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</si>
  <si>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</si>
  <si>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</si>
  <si>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</si>
  <si>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</si>
  <si>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</si>
  <si>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</si>
  <si>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</si>
  <si>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</si>
  <si>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</si>
  <si>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</si>
  <si>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</si>
  <si>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</si>
  <si>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</si>
  <si>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</si>
  <si>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</si>
  <si>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</si>
  <si>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</si>
  <si>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</si>
  <si>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</si>
  <si>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</si>
  <si>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</si>
  <si>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</si>
  <si>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</si>
  <si>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</si>
  <si>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</si>
  <si>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</si>
  <si>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</si>
  <si>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</si>
  <si>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</si>
  <si>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</si>
  <si>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</si>
  <si>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</si>
  <si>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</si>
  <si>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</si>
  <si>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</si>
  <si>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</si>
  <si>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</si>
  <si>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</si>
  <si>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</si>
  <si>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</si>
  <si>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</si>
  <si>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</si>
  <si>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</si>
  <si>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</si>
  <si>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</si>
  <si>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</si>
  <si>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</si>
  <si>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</si>
  <si>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</si>
  <si>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</si>
  <si>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</si>
  <si>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</si>
  <si>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</si>
  <si>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</si>
  <si>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</si>
  <si>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</si>
  <si>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</si>
  <si>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</si>
  <si>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</si>
  <si>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</si>
  <si>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</si>
  <si>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</si>
  <si>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</si>
  <si>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</si>
  <si>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</si>
  <si>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</si>
  <si>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</si>
  <si>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</si>
  <si>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</si>
  <si>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</si>
  <si>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</si>
  <si>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</si>
  <si>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</si>
  <si>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</si>
  <si>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</si>
  <si>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</si>
  <si>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</si>
  <si>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</si>
  <si>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</si>
  <si>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</si>
  <si>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</si>
  <si>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</si>
  <si>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</si>
  <si>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</si>
  <si>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</si>
  <si>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</si>
  <si>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</si>
  <si>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</si>
  <si>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</si>
  <si>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</si>
  <si>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</si>
  <si>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</si>
  <si>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</si>
  <si>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</si>
  <si>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</si>
  <si>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</si>
  <si>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</si>
  <si>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</si>
  <si>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</si>
  <si>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</si>
  <si>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</si>
  <si>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</si>
  <si>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</si>
  <si>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</si>
  <si>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</si>
  <si>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</si>
  <si>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</si>
  <si>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</si>
  <si>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</si>
  <si>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</si>
  <si>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</si>
  <si>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</si>
  <si>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</si>
  <si>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</si>
  <si>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</si>
  <si>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</si>
  <si>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</si>
  <si>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</si>
  <si>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</si>
  <si>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</si>
  <si>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</si>
  <si>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</si>
  <si>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</si>
  <si>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</si>
  <si>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</si>
  <si>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</si>
  <si>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</si>
  <si>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</si>
  <si>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</si>
  <si>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</si>
  <si>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</si>
  <si>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</si>
  <si>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</si>
  <si>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</si>
  <si>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</si>
  <si>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</si>
  <si>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</si>
  <si>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</si>
  <si>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</si>
  <si>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</si>
  <si>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</si>
  <si>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</si>
  <si>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</si>
  <si>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</si>
  <si>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</si>
  <si>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</si>
  <si>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</si>
  <si>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</si>
  <si>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</si>
  <si>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</si>
  <si>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</si>
  <si>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</si>
  <si>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</si>
  <si>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</si>
  <si>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</si>
  <si>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</si>
  <si>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</si>
  <si>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</si>
  <si>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</si>
  <si>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</si>
  <si>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</si>
  <si>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</si>
  <si>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</si>
  <si>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</si>
  <si>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</si>
  <si>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</si>
  <si>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</si>
  <si>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</si>
  <si>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</si>
  <si>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</si>
  <si>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</si>
  <si>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</si>
  <si>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</si>
  <si>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</si>
  <si>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</si>
  <si>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</si>
  <si>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</si>
  <si>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</si>
  <si>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</si>
  <si>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</si>
  <si>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</si>
  <si>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</si>
  <si>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</si>
  <si>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</si>
  <si>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</si>
  <si>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</si>
  <si>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</si>
  <si>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</si>
  <si>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</si>
  <si>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</si>
  <si>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</si>
  <si>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</si>
  <si>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</si>
  <si>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</si>
  <si>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</si>
  <si>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</si>
  <si>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</si>
  <si>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</si>
  <si>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</si>
  <si>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</si>
  <si>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</si>
  <si>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</si>
  <si>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</si>
  <si>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</si>
  <si>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</si>
  <si>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</si>
  <si>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</si>
  <si>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</si>
  <si>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</si>
  <si>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</si>
  <si>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</si>
  <si>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</si>
  <si>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</si>
  <si>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</si>
  <si>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</si>
  <si>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</si>
  <si>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</si>
  <si>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</si>
  <si>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</si>
  <si>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</si>
  <si>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</si>
  <si>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</si>
  <si>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</si>
  <si>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</si>
  <si>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</si>
  <si>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</si>
  <si>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</si>
  <si>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</si>
  <si>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</si>
  <si>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</si>
  <si>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</si>
  <si>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</si>
  <si>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</si>
  <si>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</si>
  <si>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</si>
  <si>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</si>
  <si>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</si>
  <si>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</si>
  <si>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</si>
  <si>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</si>
  <si>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</si>
  <si>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</si>
  <si>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</si>
  <si>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</si>
  <si>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</si>
  <si>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</si>
  <si>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</si>
  <si>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</si>
  <si>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</si>
  <si>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</si>
  <si>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</si>
  <si>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</si>
  <si>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</si>
  <si>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</si>
  <si>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</si>
  <si>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</si>
  <si>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</si>
  <si>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</si>
  <si>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</si>
  <si>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</si>
  <si>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</si>
  <si>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</si>
  <si>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</si>
  <si>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</si>
  <si>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</si>
  <si>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</si>
  <si>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</si>
  <si>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</si>
  <si>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</si>
  <si>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</si>
  <si>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</si>
  <si>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</si>
  <si>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</si>
  <si>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</si>
  <si>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</si>
  <si>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</si>
  <si>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</si>
  <si>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</si>
  <si>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</si>
  <si>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</si>
  <si>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</si>
  <si>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</si>
  <si>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</si>
  <si>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</si>
  <si>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</si>
  <si>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</si>
  <si>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</si>
  <si>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</si>
  <si>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</si>
  <si>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</si>
  <si>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</si>
  <si>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</si>
  <si>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</si>
  <si>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</si>
  <si>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</si>
  <si>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</si>
  <si>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</si>
  <si>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</si>
  <si>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</si>
  <si>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</si>
  <si>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</si>
  <si>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</si>
  <si>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</si>
  <si>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</si>
  <si>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</si>
  <si>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</si>
  <si>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</si>
  <si>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</si>
  <si>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</si>
  <si>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</si>
  <si>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</si>
  <si>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</si>
  <si>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</si>
  <si>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</si>
  <si>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</si>
  <si>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</si>
  <si>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</si>
  <si>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</si>
  <si>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</si>
  <si>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</si>
  <si>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</si>
  <si>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</si>
  <si>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</si>
  <si>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</si>
  <si>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</si>
  <si>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</si>
  <si>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</si>
  <si>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</si>
  <si>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</si>
  <si>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</si>
  <si>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</si>
  <si>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</si>
  <si>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</si>
  <si>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</si>
  <si>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</si>
  <si>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</si>
  <si>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</si>
  <si>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</si>
  <si>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</si>
  <si>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</si>
  <si>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</si>
  <si>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</si>
  <si>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</si>
  <si>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</si>
  <si>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</si>
  <si>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</si>
  <si>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</si>
  <si>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</si>
  <si>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</si>
  <si>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</si>
  <si>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</si>
  <si>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</si>
  <si>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</si>
  <si>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</si>
  <si>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</si>
  <si>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</si>
  <si>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</si>
  <si>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</si>
  <si>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</si>
  <si>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</si>
  <si>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</si>
  <si>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</si>
  <si>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</si>
  <si>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</si>
  <si>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</si>
  <si>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</si>
  <si>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</si>
  <si>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</si>
  <si>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</si>
  <si>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</si>
  <si>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</si>
  <si>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</si>
  <si>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</si>
  <si>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</si>
  <si>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</si>
  <si>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</si>
  <si>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</si>
  <si>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</si>
  <si>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</si>
  <si>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</si>
  <si>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</si>
  <si>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</si>
  <si>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</si>
  <si>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</si>
  <si>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</si>
  <si>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</si>
  <si>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</si>
  <si>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</si>
  <si>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</si>
  <si>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</si>
  <si>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</si>
  <si>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</si>
  <si>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</si>
  <si>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</si>
  <si>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</si>
  <si>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</si>
  <si>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</si>
  <si>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</si>
  <si>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</si>
  <si>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</si>
  <si>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</si>
  <si>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</si>
  <si>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</si>
  <si>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</si>
  <si>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</si>
  <si>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</si>
  <si>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</si>
  <si>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</si>
  <si>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</si>
  <si>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</si>
  <si>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</si>
  <si>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</si>
  <si>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</si>
  <si>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</si>
  <si>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</si>
  <si>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</si>
  <si>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</si>
  <si>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</si>
  <si>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</si>
  <si>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</si>
  <si>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</si>
  <si>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</si>
  <si>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</si>
  <si>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</si>
  <si>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</si>
  <si>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</si>
  <si>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</si>
  <si>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</si>
  <si>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</si>
  <si>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</si>
  <si>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</si>
  <si>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</si>
  <si>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</si>
  <si>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</si>
  <si>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</si>
  <si>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</si>
  <si>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</si>
  <si>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</si>
  <si>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</si>
  <si>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</si>
  <si>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</si>
  <si>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</si>
  <si>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</si>
  <si>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</si>
  <si>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</si>
  <si>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</si>
  <si>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</si>
  <si>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</si>
  <si>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</si>
  <si>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</si>
  <si>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</si>
  <si>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</si>
  <si>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</si>
  <si>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</si>
  <si>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</si>
  <si>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</si>
  <si>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</si>
  <si>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</si>
  <si>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</si>
  <si>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</si>
  <si>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</si>
  <si>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</si>
  <si>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</si>
  <si>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</si>
  <si>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</si>
  <si>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</si>
  <si>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</si>
  <si>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</si>
  <si>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</si>
  <si>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</si>
  <si>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</si>
  <si>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</si>
  <si>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</si>
  <si>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</si>
  <si>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</si>
  <si>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</si>
  <si>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</si>
  <si>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</si>
  <si>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</si>
  <si>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</si>
  <si>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</si>
  <si>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</si>
  <si>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</si>
  <si>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</si>
  <si>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</si>
  <si>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</si>
  <si>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</si>
  <si>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</si>
  <si>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</si>
  <si>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</si>
  <si>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</si>
  <si>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</si>
  <si>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</si>
  <si>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</si>
  <si>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</si>
  <si>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</si>
  <si>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</si>
  <si>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</si>
  <si>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</si>
  <si>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</si>
  <si>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</si>
  <si>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</si>
  <si>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</si>
  <si>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</si>
  <si>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</si>
  <si>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</si>
  <si>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</si>
  <si>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</si>
  <si>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</si>
  <si>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</si>
  <si>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</si>
  <si>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</si>
  <si>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</si>
  <si>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</si>
  <si>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</si>
  <si>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</si>
  <si>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</si>
  <si>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</si>
  <si>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</si>
  <si>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</si>
  <si>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</si>
  <si>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</si>
  <si>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</si>
  <si>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</si>
  <si>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</si>
  <si>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</si>
  <si>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</si>
  <si>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</si>
  <si>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</si>
  <si>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</si>
  <si>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</si>
  <si>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</si>
  <si>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</si>
  <si>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</si>
  <si>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</si>
  <si>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</si>
  <si>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</si>
  <si>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</si>
  <si>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</si>
  <si>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</si>
  <si>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</si>
  <si>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</si>
  <si>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</si>
  <si>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</si>
  <si>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</si>
  <si>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</si>
  <si>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</si>
  <si>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</si>
  <si>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</si>
  <si>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</si>
  <si>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</si>
  <si>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</si>
  <si>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</si>
  <si>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</si>
  <si>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</si>
  <si>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</si>
  <si>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</si>
  <si>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</si>
  <si>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</si>
  <si>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</si>
  <si>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</si>
  <si>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</si>
  <si>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</si>
  <si>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</si>
  <si>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</si>
  <si>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</si>
  <si>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</si>
  <si>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</si>
  <si>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</si>
  <si>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</si>
  <si>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</si>
  <si>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</si>
  <si>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</si>
  <si>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</si>
  <si>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</si>
  <si>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</si>
  <si>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</si>
  <si>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</si>
  <si>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</si>
  <si>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</si>
  <si>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</si>
  <si>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</si>
  <si>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</si>
  <si>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</si>
  <si>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</si>
  <si>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</si>
  <si>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</si>
  <si>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</si>
  <si>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</si>
  <si>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</si>
  <si>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</si>
  <si>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</si>
  <si>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</si>
  <si>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</si>
  <si>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</si>
  <si>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</si>
  <si>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</si>
  <si>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</si>
  <si>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</si>
  <si>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</si>
  <si>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</si>
  <si>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</si>
  <si>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</si>
  <si>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</si>
  <si>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</si>
  <si>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</si>
  <si>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</si>
  <si>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</si>
  <si>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</si>
  <si>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</si>
  <si>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</si>
  <si>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</si>
  <si>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</si>
  <si>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</si>
  <si>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</si>
  <si>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</si>
  <si>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</si>
  <si>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</si>
  <si>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</si>
  <si>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</si>
  <si>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</si>
  <si>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</si>
  <si>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</si>
  <si>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</si>
  <si>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</si>
  <si>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</si>
  <si>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</si>
  <si>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</si>
  <si>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</si>
  <si>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</si>
  <si>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</si>
  <si>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</si>
  <si>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</si>
  <si>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</si>
  <si>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</si>
  <si>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</si>
  <si>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</si>
  <si>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</si>
  <si>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</si>
  <si>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</si>
  <si>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</si>
  <si>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</si>
  <si>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</si>
  <si>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</si>
  <si>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</si>
  <si>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</si>
  <si>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</si>
  <si>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</si>
  <si>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</si>
  <si>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</si>
  <si>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</si>
  <si>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</si>
  <si>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</si>
  <si>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</si>
  <si>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</si>
  <si>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</si>
  <si>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</si>
  <si>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</si>
  <si>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</si>
  <si>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</si>
  <si>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</si>
  <si>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</si>
  <si>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</si>
  <si>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</si>
  <si>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</si>
  <si>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</si>
  <si>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</si>
  <si>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</si>
  <si>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</si>
  <si>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</si>
  <si>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</si>
  <si>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</si>
  <si>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</si>
  <si>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</si>
  <si>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</si>
  <si>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</si>
  <si>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</si>
  <si>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</si>
  <si>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</si>
  <si>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</si>
  <si>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</si>
  <si>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</si>
  <si>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</si>
  <si>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</si>
  <si>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</si>
  <si>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</si>
  <si>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</si>
  <si>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</si>
  <si>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</si>
  <si>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</si>
  <si>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</si>
  <si>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</si>
  <si>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</si>
  <si>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</si>
  <si>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</si>
  <si>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</si>
  <si>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</si>
  <si>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</si>
  <si>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</si>
  <si>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</si>
  <si>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</si>
  <si>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</si>
  <si>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</si>
  <si>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</si>
  <si>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</si>
  <si>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</si>
  <si>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</si>
  <si>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</si>
  <si>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</si>
  <si>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</si>
  <si>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</si>
  <si>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</si>
  <si>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</si>
  <si>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</si>
  <si>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</si>
  <si>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</si>
  <si>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</si>
  <si>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</si>
  <si>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</si>
  <si>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</si>
  <si>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</si>
  <si>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</si>
  <si>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</si>
  <si>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</si>
  <si>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</si>
  <si>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</si>
  <si>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</si>
  <si>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</si>
  <si>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</si>
  <si>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</si>
  <si>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</si>
  <si>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</si>
  <si>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</si>
  <si>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</si>
  <si>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</si>
  <si>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</si>
  <si>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</si>
  <si>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</si>
  <si>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</si>
  <si>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</si>
  <si>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</si>
  <si>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</si>
  <si>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</si>
  <si>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</si>
  <si>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</si>
  <si>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</si>
  <si>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</si>
  <si>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</si>
  <si>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</si>
  <si>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</si>
  <si>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</si>
  <si>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</si>
  <si>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</si>
  <si>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</si>
  <si>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</si>
  <si>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</si>
  <si>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</si>
  <si>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</si>
  <si>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</si>
  <si>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</si>
  <si>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</si>
  <si>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</si>
  <si>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</si>
  <si>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</si>
  <si>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</si>
  <si>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</si>
  <si>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</si>
  <si>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</si>
  <si>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</si>
  <si>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</si>
  <si>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</si>
  <si>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</si>
  <si>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</si>
  <si>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</si>
  <si>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</si>
  <si>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</si>
  <si>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</si>
  <si>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</si>
  <si>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</si>
  <si>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</si>
  <si>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</si>
  <si>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</si>
  <si>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</si>
  <si>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</si>
  <si>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</si>
  <si>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</si>
  <si>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</si>
  <si>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</si>
  <si>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</si>
  <si>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</si>
  <si>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</si>
  <si>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</si>
  <si>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</si>
  <si>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</si>
  <si>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</si>
  <si>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</si>
  <si>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</si>
  <si>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</si>
  <si>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</si>
  <si>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</si>
  <si>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</si>
  <si>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</si>
  <si>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</si>
  <si>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</si>
  <si>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</si>
  <si>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</si>
  <si>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</si>
  <si>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</si>
  <si>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</si>
  <si>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</si>
  <si>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</si>
  <si>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</si>
  <si>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</si>
  <si>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</si>
  <si>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</si>
  <si>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</si>
  <si>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</si>
  <si>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</si>
  <si>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</si>
  <si>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</si>
  <si>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</si>
  <si>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</si>
  <si>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</si>
  <si>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</si>
  <si>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</si>
  <si>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</si>
  <si>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</si>
  <si>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</si>
  <si>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</si>
  <si>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</si>
  <si>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</si>
  <si>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</si>
  <si>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</si>
  <si>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</si>
  <si>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</si>
  <si>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</si>
  <si>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</si>
  <si>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</si>
  <si>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</si>
  <si>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</si>
  <si>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</si>
  <si>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</si>
  <si>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</si>
  <si>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</si>
  <si>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</si>
  <si>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</si>
  <si>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</si>
  <si>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</si>
  <si>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</si>
  <si>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</si>
  <si>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</si>
  <si>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</si>
  <si>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</si>
  <si>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</si>
  <si>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</si>
  <si>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</si>
  <si>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</si>
  <si>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</si>
  <si>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</si>
  <si>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</si>
  <si>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</si>
  <si>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</si>
  <si>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</si>
  <si>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</si>
  <si>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</si>
  <si>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</si>
  <si>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</si>
  <si>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</si>
  <si>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</si>
  <si>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</si>
  <si>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</si>
  <si>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</si>
  <si>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</si>
  <si>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</si>
  <si>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</si>
  <si>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</si>
  <si>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</si>
  <si>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</si>
  <si>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</si>
  <si>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</si>
  <si>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</si>
  <si>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</si>
  <si>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</si>
  <si>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</si>
  <si>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</si>
  <si>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</si>
  <si>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</si>
  <si>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</si>
  <si>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</si>
  <si>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</si>
  <si>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</si>
  <si>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</si>
  <si>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</si>
  <si>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</si>
  <si>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</si>
  <si>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</si>
  <si>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</si>
  <si>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</si>
  <si>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</si>
  <si>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</si>
  <si>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</si>
  <si>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</si>
  <si>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</si>
  <si>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</si>
  <si>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</si>
  <si>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</si>
  <si>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</si>
  <si>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</si>
  <si>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</si>
  <si>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</si>
  <si>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</si>
  <si>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</si>
  <si>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</si>
  <si>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</si>
  <si>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</si>
  <si>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</si>
  <si>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</si>
  <si>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</si>
  <si>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</si>
  <si>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</si>
  <si>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</si>
  <si>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</si>
  <si>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</si>
  <si>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</si>
  <si>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</si>
  <si>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</si>
  <si>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</si>
  <si>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</si>
  <si>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</si>
  <si>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</si>
  <si>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</si>
  <si>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</si>
  <si>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</si>
  <si>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</si>
  <si>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</si>
  <si>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</si>
  <si>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</si>
  <si>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</si>
  <si>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</si>
  <si>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</si>
  <si>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</si>
  <si>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</si>
  <si>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</si>
  <si>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</si>
  <si>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</si>
  <si>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</si>
  <si>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</si>
  <si>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</si>
  <si>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</si>
  <si>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</si>
  <si>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</si>
  <si>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</si>
  <si>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</si>
  <si>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</si>
  <si>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</si>
  <si>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</si>
  <si>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</si>
  <si>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</si>
  <si>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</si>
  <si>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</si>
  <si>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</si>
  <si>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</si>
  <si>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</si>
  <si>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</si>
  <si>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</si>
  <si>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</si>
  <si>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</si>
  <si>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</si>
  <si>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</si>
  <si>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</si>
  <si>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</si>
  <si>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</si>
  <si>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</si>
  <si>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</si>
  <si>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</si>
  <si>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</si>
  <si>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</si>
  <si>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</si>
  <si>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</si>
  <si>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</si>
  <si>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</si>
  <si>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</si>
  <si>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</si>
  <si>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</si>
  <si>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</si>
  <si>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</si>
  <si>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</si>
  <si>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</si>
  <si>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</si>
  <si>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</si>
  <si>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</si>
  <si>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</si>
  <si>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</si>
  <si>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</si>
  <si>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</si>
  <si>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</si>
  <si>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</si>
  <si>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</si>
  <si>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</si>
  <si>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</si>
  <si>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</si>
  <si>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</si>
  <si>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</si>
  <si>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</si>
  <si>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</si>
  <si>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</si>
  <si>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</si>
  <si>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</si>
  <si>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</si>
  <si>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</si>
  <si>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</si>
  <si>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</si>
  <si>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</si>
  <si>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</si>
  <si>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</si>
  <si>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</si>
  <si>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</si>
  <si>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</si>
  <si>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</si>
  <si>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</si>
  <si>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</si>
  <si>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</si>
  <si>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</si>
  <si>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</si>
  <si>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</si>
  <si>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</si>
  <si>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</si>
  <si>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</si>
  <si>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</si>
  <si>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</si>
  <si>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</si>
  <si>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</si>
  <si>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</si>
  <si>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</si>
  <si>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</si>
  <si>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</si>
  <si>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</si>
  <si>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</si>
  <si>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</si>
  <si>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</si>
  <si>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</si>
  <si>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</si>
  <si>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</si>
  <si>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</si>
  <si>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</si>
  <si>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</si>
  <si>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</si>
  <si>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</si>
  <si>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</si>
  <si>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</si>
  <si>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</si>
  <si>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</si>
  <si>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</si>
  <si>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</si>
  <si>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</si>
  <si>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</si>
  <si>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</si>
  <si>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</si>
  <si>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</si>
  <si>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</si>
  <si>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</si>
  <si>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</si>
  <si>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</si>
  <si>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</si>
  <si>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</si>
  <si>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</si>
  <si>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</si>
  <si>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</si>
  <si>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</si>
  <si>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</si>
  <si>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</si>
  <si>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</si>
  <si>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</si>
  <si>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</si>
  <si>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</si>
  <si>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</si>
  <si>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</si>
  <si>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</si>
  <si>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</si>
  <si>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</si>
  <si>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</si>
  <si>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</si>
  <si>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</si>
  <si>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</si>
  <si>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</si>
  <si>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</si>
  <si>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</si>
  <si>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</si>
  <si>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</si>
  <si>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</si>
  <si>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</si>
  <si>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</si>
  <si>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</si>
  <si>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</si>
  <si>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</si>
  <si>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</si>
  <si>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</si>
  <si>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</si>
  <si>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</si>
  <si>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</si>
  <si>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</si>
  <si>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</si>
  <si>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</si>
  <si>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</si>
  <si>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</si>
  <si>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</si>
  <si>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</si>
  <si>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</si>
  <si>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</si>
  <si>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</si>
  <si>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</si>
  <si>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</si>
  <si>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</si>
  <si>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</si>
  <si>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</si>
  <si>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</si>
  <si>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</si>
  <si>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</si>
  <si>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</si>
  <si>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</si>
  <si>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</si>
  <si>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</si>
  <si>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</si>
  <si>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</si>
  <si>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</si>
  <si>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</si>
  <si>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</si>
  <si>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</si>
  <si>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</si>
  <si>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</si>
  <si>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</si>
  <si>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</si>
  <si>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</si>
  <si>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</si>
  <si>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</si>
  <si>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</si>
  <si>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</si>
  <si>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</si>
  <si>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</si>
  <si>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</si>
  <si>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</si>
  <si>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</si>
  <si>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</si>
  <si>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</si>
  <si>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</si>
  <si>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</si>
  <si>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</si>
  <si>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</si>
  <si>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</si>
  <si>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</si>
  <si>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</si>
  <si>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</si>
  <si>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</si>
  <si>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</si>
  <si>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</si>
  <si>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</si>
  <si>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</si>
  <si>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</si>
  <si>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</si>
  <si>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</si>
  <si>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</si>
  <si>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</si>
  <si>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</si>
  <si>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</si>
  <si>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</si>
  <si>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</si>
  <si>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</si>
  <si>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</si>
  <si>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</si>
  <si>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</si>
  <si>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</si>
  <si>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</si>
  <si>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</si>
  <si>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</si>
  <si>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</si>
  <si>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</si>
  <si>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</si>
  <si>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</si>
  <si>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</si>
  <si>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</si>
  <si>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</si>
  <si>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</si>
  <si>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</si>
  <si>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</si>
  <si>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</si>
  <si>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</si>
  <si>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</si>
  <si>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</si>
  <si>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</si>
  <si>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</si>
  <si>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</si>
  <si>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</si>
  <si>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</si>
  <si>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</si>
  <si>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</si>
  <si>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</si>
  <si>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</si>
  <si>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</si>
  <si>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</si>
  <si>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</si>
  <si>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</si>
  <si>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</si>
  <si>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</si>
  <si>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</si>
  <si>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</si>
  <si>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</si>
  <si>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</si>
  <si>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</si>
  <si>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</si>
  <si>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</si>
  <si>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</si>
  <si>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</si>
  <si>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</si>
  <si>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</si>
  <si>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</si>
  <si>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</si>
  <si>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</si>
  <si>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</si>
  <si>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</si>
  <si>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</si>
  <si>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</si>
  <si>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</si>
  <si>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</si>
  <si>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</si>
  <si>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</si>
  <si>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</si>
  <si>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</si>
  <si>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</si>
  <si>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</si>
  <si>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</si>
  <si>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</si>
  <si>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</si>
  <si>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</si>
  <si>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</si>
  <si>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</si>
  <si>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</si>
  <si>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</si>
  <si>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</si>
  <si>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</si>
  <si>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</si>
  <si>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</si>
  <si>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</si>
  <si>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</si>
  <si>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</si>
  <si>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</si>
  <si>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</si>
  <si>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</si>
  <si>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</si>
  <si>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</si>
  <si>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</si>
  <si>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</si>
  <si>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</si>
  <si>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</si>
  <si>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</si>
  <si>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</si>
  <si>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</si>
  <si>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</si>
  <si>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</si>
  <si>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</si>
  <si>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</si>
  <si>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</si>
  <si>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</si>
  <si>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</si>
  <si>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</si>
  <si>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</si>
  <si>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</si>
  <si>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</si>
  <si>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</si>
  <si>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</si>
  <si>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</si>
  <si>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</si>
  <si>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</si>
  <si>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</si>
  <si>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</si>
  <si>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</si>
  <si>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</si>
  <si>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</si>
  <si>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</si>
  <si>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</si>
  <si>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</si>
  <si>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</si>
  <si>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</si>
  <si>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</si>
  <si>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</si>
  <si>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</si>
  <si>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</si>
  <si>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</si>
  <si>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</si>
  <si>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</si>
  <si>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</si>
  <si>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</si>
  <si>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</si>
  <si>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</si>
  <si>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</si>
  <si>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</si>
  <si>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</si>
  <si>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</si>
  <si>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</si>
  <si>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</si>
  <si>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</si>
  <si>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</si>
  <si>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</si>
  <si>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</si>
  <si>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</si>
  <si>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</si>
  <si>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</si>
  <si>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</si>
  <si>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</si>
  <si>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</si>
  <si>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</si>
  <si>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</si>
  <si>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</si>
  <si>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</si>
  <si>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</si>
  <si>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</si>
  <si>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</si>
  <si>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</si>
  <si>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</si>
  <si>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</si>
  <si>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</si>
  <si>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</si>
  <si>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</si>
  <si>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</si>
  <si>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</si>
  <si>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</si>
  <si>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</si>
  <si>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</si>
  <si>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</si>
  <si>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</si>
  <si>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</si>
  <si>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</si>
  <si>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</si>
  <si>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</si>
  <si>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</si>
  <si>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</si>
  <si>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</si>
  <si>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</si>
  <si>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</si>
  <si>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</si>
  <si>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</si>
  <si>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</si>
  <si>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</si>
  <si>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</si>
  <si>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</si>
  <si>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</si>
  <si>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</si>
  <si>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</si>
  <si>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</si>
  <si>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</si>
  <si>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</si>
  <si>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</si>
  <si>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</si>
  <si>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</si>
  <si>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</si>
  <si>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</si>
  <si>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</si>
  <si>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</si>
  <si>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</si>
  <si>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</si>
  <si>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</si>
  <si>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</si>
  <si>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</si>
  <si>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</si>
  <si>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</si>
  <si>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</si>
  <si>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</si>
  <si>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</si>
  <si>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</si>
  <si>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</si>
  <si>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</si>
  <si>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</si>
  <si>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</si>
  <si>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</si>
  <si>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</si>
  <si>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</si>
  <si>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</si>
  <si>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</si>
  <si>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</si>
  <si>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</si>
  <si>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</si>
  <si>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</si>
  <si>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</si>
  <si>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</si>
  <si>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</si>
  <si>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</si>
  <si>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</si>
  <si>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</si>
  <si>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</si>
  <si>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</si>
  <si>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</si>
  <si>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</si>
  <si>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</si>
  <si>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</si>
  <si>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</si>
  <si>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</si>
  <si>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</si>
  <si>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</si>
  <si>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</si>
  <si>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</si>
  <si>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</si>
  <si>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</si>
  <si>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</si>
  <si>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</si>
  <si>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</si>
  <si>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</si>
  <si>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</si>
  <si>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</si>
  <si>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</si>
  <si>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</si>
  <si>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</si>
  <si>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</si>
  <si>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</si>
  <si>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</si>
  <si>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</si>
  <si>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</si>
  <si>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</si>
  <si>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</si>
  <si>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</si>
  <si>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</si>
  <si>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</si>
  <si>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</si>
  <si>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</si>
  <si>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</si>
  <si>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</si>
  <si>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</si>
  <si>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</si>
  <si>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</si>
  <si>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</si>
  <si>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</si>
  <si>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</si>
  <si>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</si>
  <si>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</si>
  <si>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</si>
  <si>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</si>
  <si>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</si>
  <si>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</si>
  <si>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</si>
  <si>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</si>
  <si>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</si>
  <si>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</si>
  <si>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</si>
  <si>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</si>
  <si>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</si>
  <si>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</si>
  <si>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</si>
  <si>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</si>
  <si>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</si>
  <si>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</si>
  <si>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</si>
  <si>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</si>
  <si>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</si>
  <si>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</si>
  <si>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</si>
  <si>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</si>
  <si>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</si>
  <si>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</si>
  <si>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</si>
  <si>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</si>
  <si>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</si>
  <si>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</si>
  <si>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</si>
  <si>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</si>
  <si>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</si>
  <si>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</si>
  <si>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</si>
  <si>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</si>
  <si>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</si>
  <si>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</si>
  <si>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</si>
  <si>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</si>
  <si>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</si>
  <si>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</si>
  <si>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</si>
  <si>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</si>
  <si>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</si>
  <si>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</si>
  <si>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</si>
  <si>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</si>
  <si>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</si>
  <si>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</si>
  <si>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</si>
  <si>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</si>
  <si>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</si>
  <si>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</si>
  <si>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</si>
  <si>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</si>
  <si>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</si>
  <si>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</si>
  <si>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</si>
  <si>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</si>
  <si>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</si>
  <si>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</si>
  <si>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</si>
  <si>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</si>
  <si>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</si>
  <si>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</si>
  <si>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</si>
  <si>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</si>
  <si>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</si>
  <si>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</si>
  <si>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</si>
  <si>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</si>
  <si>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</si>
  <si>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</si>
  <si>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</si>
  <si>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</si>
  <si>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</si>
  <si>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</si>
  <si>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</si>
  <si>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</si>
  <si>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</si>
  <si>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</si>
  <si>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</si>
  <si>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</si>
  <si>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</si>
  <si>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</si>
  <si>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</si>
  <si>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</si>
  <si>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</si>
  <si>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</si>
  <si>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</si>
  <si>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</si>
  <si>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</si>
  <si>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</si>
  <si>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</si>
  <si>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</si>
  <si>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</si>
  <si>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</si>
  <si>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</si>
  <si>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</si>
  <si>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</si>
  <si>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</si>
  <si>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</si>
  <si>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</si>
  <si>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</si>
  <si>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</si>
  <si>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</si>
  <si>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</si>
  <si>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</si>
  <si>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</si>
  <si>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</si>
  <si>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</si>
  <si>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</si>
  <si>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</si>
  <si>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</si>
  <si>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</si>
  <si>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</si>
  <si>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</si>
  <si>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</si>
  <si>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</si>
  <si>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</si>
  <si>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</si>
  <si>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</si>
  <si>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</si>
  <si>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</si>
  <si>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</si>
  <si>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</si>
  <si>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</si>
  <si>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</si>
  <si>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</si>
  <si>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</si>
  <si>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</si>
  <si>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</si>
  <si>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</si>
  <si>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</si>
  <si>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</si>
  <si>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</si>
  <si>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</si>
  <si>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</si>
  <si>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</si>
  <si>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</si>
  <si>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</si>
  <si>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</si>
  <si>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</si>
  <si>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</si>
  <si>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</si>
  <si>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</si>
  <si>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</si>
  <si>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</si>
  <si>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</si>
  <si>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</si>
  <si>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</si>
  <si>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</si>
  <si>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</si>
  <si>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</si>
  <si>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</si>
  <si>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</si>
  <si>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</si>
  <si>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</si>
  <si>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</si>
  <si>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</si>
  <si>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</si>
  <si>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</si>
  <si>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</si>
  <si>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</si>
  <si>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</si>
  <si>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</si>
  <si>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</si>
  <si>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</si>
  <si>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</si>
  <si>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</si>
  <si>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</si>
  <si>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</si>
  <si>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</si>
  <si>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</si>
  <si>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</si>
  <si>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</si>
  <si>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</si>
  <si>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</si>
  <si>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</si>
  <si>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</si>
  <si>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</si>
  <si>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</si>
  <si>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</si>
  <si>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</si>
  <si>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</si>
  <si>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</si>
  <si>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</si>
  <si>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</si>
  <si>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</si>
  <si>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</si>
  <si>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</si>
  <si>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</si>
  <si>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</si>
  <si>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</si>
  <si>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</si>
  <si>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</si>
  <si>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</si>
  <si>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</si>
  <si>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</si>
  <si>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</si>
  <si>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</si>
  <si>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</si>
  <si>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</si>
  <si>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</si>
  <si>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</si>
  <si>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</si>
  <si>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</si>
  <si>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</si>
  <si>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</si>
  <si>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</si>
  <si>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</si>
  <si>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</si>
  <si>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</si>
  <si>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</si>
  <si>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</si>
  <si>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</si>
  <si>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</si>
  <si>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</si>
  <si>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</si>
  <si>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</si>
  <si>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</si>
  <si>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</si>
  <si>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</si>
  <si>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</si>
  <si>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</si>
  <si>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</si>
  <si>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</si>
  <si>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</si>
  <si>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</si>
  <si>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</si>
  <si>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</si>
  <si>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</si>
  <si>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</si>
  <si>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</si>
  <si>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</si>
  <si>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</si>
  <si>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</si>
  <si>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</si>
  <si>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</si>
  <si>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</si>
  <si>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</si>
  <si>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</si>
  <si>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</si>
  <si>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</si>
  <si>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</si>
  <si>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</si>
  <si>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</si>
  <si>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</si>
  <si>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</si>
  <si>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</si>
  <si>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</si>
  <si>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</si>
  <si>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</si>
  <si>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</si>
  <si>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</si>
  <si>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</si>
  <si>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</si>
  <si>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</si>
  <si>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</si>
  <si>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</si>
  <si>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</si>
  <si>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</si>
  <si>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</si>
  <si>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</si>
  <si>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</si>
  <si>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</si>
  <si>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</si>
  <si>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</si>
  <si>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</si>
  <si>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</si>
  <si>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</si>
  <si>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</si>
  <si>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</si>
  <si>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</si>
  <si>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</si>
  <si>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</si>
  <si>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</si>
  <si>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</si>
  <si>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</si>
  <si>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</si>
  <si>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</si>
  <si>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</si>
  <si>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</si>
  <si>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</si>
  <si>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</si>
  <si>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</si>
  <si>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</si>
  <si>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</si>
  <si>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</si>
  <si>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</si>
  <si>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</si>
  <si>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</si>
  <si>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</si>
  <si>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</si>
  <si>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</si>
  <si>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</si>
  <si>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</si>
  <si>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</si>
  <si>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</si>
  <si>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</si>
  <si>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</si>
  <si>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</si>
  <si>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</si>
  <si>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</si>
  <si>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</si>
  <si>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</si>
  <si>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</si>
  <si>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</si>
  <si>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</si>
  <si>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</si>
  <si>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</si>
  <si>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</si>
  <si>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</si>
  <si>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</si>
  <si>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</si>
  <si>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</si>
  <si>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</si>
  <si>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</si>
  <si>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</si>
  <si>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</si>
  <si>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</si>
  <si>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</si>
  <si>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</si>
  <si>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</si>
  <si>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</si>
  <si>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</si>
  <si>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</si>
  <si>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</si>
  <si>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</si>
  <si>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</si>
  <si>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</si>
  <si>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</si>
  <si>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</si>
  <si>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</si>
  <si>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</si>
  <si>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</si>
  <si>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</si>
  <si>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</si>
  <si>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</si>
  <si>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</si>
  <si>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</si>
  <si>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</si>
  <si>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</si>
  <si>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</si>
  <si>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</si>
  <si>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</si>
  <si>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</si>
  <si>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</si>
  <si>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</si>
  <si>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</si>
  <si>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</si>
  <si>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</si>
  <si>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</si>
  <si>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</si>
  <si>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</si>
  <si>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</si>
  <si>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</si>
  <si>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</si>
  <si>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</si>
  <si>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</si>
  <si>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</si>
  <si>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</si>
  <si>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</si>
  <si>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</si>
  <si>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</si>
  <si>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</si>
  <si>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</si>
  <si>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</si>
  <si>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</si>
  <si>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</si>
  <si>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</si>
  <si>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</si>
  <si>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</si>
  <si>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</si>
  <si>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</si>
  <si>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</si>
  <si>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</si>
  <si>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</si>
  <si>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</si>
  <si>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</si>
  <si>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</si>
  <si>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</si>
  <si>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</si>
  <si>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</si>
  <si>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</si>
  <si>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</si>
  <si>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</si>
  <si>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</si>
  <si>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</si>
  <si>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</si>
  <si>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</si>
  <si>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</si>
  <si>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</si>
  <si>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</si>
  <si>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</si>
  <si>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</si>
  <si>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</si>
  <si>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</si>
  <si>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</si>
  <si>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</si>
  <si>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</si>
  <si>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</si>
  <si>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</si>
  <si>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</si>
  <si>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</si>
  <si>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</si>
  <si>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</si>
  <si>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</si>
  <si>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</si>
  <si>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</si>
  <si>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</si>
  <si>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</si>
  <si>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</si>
  <si>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</si>
  <si>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</si>
  <si>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</si>
  <si>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</si>
  <si>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</si>
  <si>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</si>
  <si>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</si>
  <si>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</si>
  <si>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</si>
  <si>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</si>
  <si>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</si>
  <si>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</si>
  <si>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</si>
  <si>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</si>
  <si>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</si>
  <si>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</si>
  <si>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</si>
  <si>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</si>
  <si>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</si>
  <si>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</si>
  <si>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</si>
  <si>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</si>
  <si>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</si>
  <si>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</si>
  <si>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</si>
  <si>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</si>
  <si>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</si>
  <si>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</si>
  <si>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</si>
  <si>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</si>
  <si>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</si>
  <si>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</si>
  <si>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</si>
  <si>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</si>
  <si>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</si>
  <si>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</si>
  <si>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</si>
  <si>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</si>
  <si>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</si>
  <si>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</si>
  <si>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</si>
  <si>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</si>
  <si>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</si>
  <si>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</si>
  <si>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</si>
  <si>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</si>
  <si>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</si>
  <si>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</si>
  <si>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</si>
  <si>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</si>
  <si>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</si>
  <si>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</si>
  <si>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</si>
  <si>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</si>
  <si>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</si>
  <si>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</si>
  <si>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</si>
  <si>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</si>
  <si>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</si>
  <si>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</si>
  <si>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</si>
  <si>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</si>
  <si>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</si>
  <si>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</si>
  <si>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</si>
  <si>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</si>
  <si>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</si>
  <si>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</si>
  <si>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</si>
  <si>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</si>
  <si>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</si>
  <si>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</si>
  <si>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</si>
  <si>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</si>
  <si>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</si>
  <si>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</si>
  <si>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</si>
  <si>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</si>
  <si>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</si>
  <si>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</si>
  <si>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</si>
  <si>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</si>
  <si>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</si>
  <si>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</si>
  <si>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</si>
  <si>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</si>
  <si>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</si>
  <si>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</si>
  <si>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</si>
  <si>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</si>
  <si>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</si>
  <si>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</si>
  <si>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</si>
  <si>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</si>
  <si>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</si>
  <si>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</si>
  <si>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</si>
  <si>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</si>
  <si>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</si>
  <si>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</si>
  <si>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</si>
  <si>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</si>
  <si>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</si>
  <si>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</si>
  <si>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</si>
  <si>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</si>
  <si>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</si>
  <si>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</si>
  <si>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</si>
  <si>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</si>
  <si>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</si>
  <si>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</si>
  <si>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</si>
  <si>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</si>
  <si>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</si>
  <si>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</si>
  <si>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</si>
  <si>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</si>
  <si>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</si>
  <si>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</si>
  <si>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</si>
  <si>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</si>
  <si>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</si>
  <si>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</si>
  <si>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</si>
  <si>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</si>
  <si>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</si>
  <si>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</si>
  <si>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</si>
  <si>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</si>
  <si>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</si>
  <si>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</si>
  <si>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</si>
  <si>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</si>
  <si>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</si>
  <si>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</si>
  <si>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</si>
  <si>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</si>
  <si>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</si>
  <si>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</si>
  <si>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</si>
  <si>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</si>
  <si>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</si>
  <si>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</si>
  <si>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</si>
  <si>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</si>
  <si>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</si>
  <si>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</si>
  <si>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</si>
  <si>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</si>
  <si>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</si>
  <si>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</si>
  <si>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</si>
  <si>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</si>
  <si>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</si>
  <si>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</si>
  <si>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</si>
  <si>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</si>
  <si>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</si>
  <si>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</si>
  <si>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</si>
  <si>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</si>
  <si>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</si>
  <si>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</si>
  <si>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</si>
  <si>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</si>
  <si>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</si>
  <si>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</si>
  <si>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</si>
  <si>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</si>
  <si>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</si>
  <si>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</si>
  <si>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</si>
  <si>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</si>
  <si>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</si>
  <si>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</si>
  <si>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</si>
  <si>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</si>
  <si>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</si>
  <si>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</si>
  <si>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</si>
  <si>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</si>
  <si>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</si>
  <si>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</si>
  <si>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</si>
  <si>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</si>
  <si>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</si>
  <si>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</si>
  <si>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</si>
  <si>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</si>
  <si>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</si>
  <si>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</si>
  <si>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</si>
  <si>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</si>
  <si>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</si>
  <si>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</si>
  <si>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</si>
  <si>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</si>
  <si>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</si>
  <si>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</si>
  <si>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</si>
  <si>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</si>
  <si>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</si>
  <si>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</si>
  <si>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</si>
  <si>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</si>
  <si>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</si>
  <si>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</si>
  <si>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</si>
  <si>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</si>
  <si>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</si>
  <si>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</si>
  <si>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</si>
  <si>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</si>
  <si>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</si>
  <si>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</si>
  <si>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</si>
  <si>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</si>
  <si>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</si>
  <si>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</si>
  <si>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</si>
  <si>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</si>
  <si>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</si>
  <si>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</si>
  <si>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</si>
  <si>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</si>
  <si>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</si>
  <si>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</si>
  <si>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</si>
  <si>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</si>
  <si>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</si>
  <si>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</si>
  <si>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</si>
  <si>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</si>
  <si>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</si>
  <si>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</si>
  <si>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</si>
  <si>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</si>
  <si>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</si>
  <si>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</si>
  <si>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</si>
  <si>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</si>
  <si>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</si>
  <si>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</si>
  <si>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</si>
  <si>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</si>
  <si>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</si>
  <si>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</si>
  <si>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</si>
  <si>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</si>
  <si>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</si>
  <si>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</si>
  <si>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</si>
  <si>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</si>
  <si>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</si>
  <si>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</si>
  <si>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</si>
  <si>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</si>
  <si>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</si>
  <si>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</si>
  <si>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</si>
  <si>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</si>
  <si>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</si>
  <si>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</si>
  <si>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</si>
  <si>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</si>
  <si>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</si>
  <si>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</si>
  <si>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</si>
  <si>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</si>
  <si>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</si>
  <si>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</si>
  <si>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</si>
  <si>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</si>
  <si>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</si>
  <si>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</si>
  <si>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</si>
  <si>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</si>
  <si>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</si>
  <si>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</si>
  <si>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</si>
  <si>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</si>
  <si>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</si>
  <si>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</si>
  <si>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</si>
  <si>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</si>
  <si>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</si>
  <si>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</si>
  <si>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</si>
  <si>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</si>
  <si>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</si>
  <si>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</si>
  <si>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</si>
  <si>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</si>
  <si>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</si>
  <si>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</si>
  <si>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</si>
  <si>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</si>
  <si>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</si>
  <si>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</si>
  <si>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</si>
  <si>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</si>
  <si>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</si>
  <si>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</si>
  <si>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</si>
  <si>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</si>
  <si>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</si>
  <si>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</si>
  <si>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</si>
  <si>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</si>
  <si>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</si>
  <si>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</si>
  <si>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</si>
  <si>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</si>
  <si>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</si>
  <si>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</si>
  <si>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</si>
  <si>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</si>
  <si>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</si>
  <si>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</si>
  <si>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</si>
  <si>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</si>
  <si>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</si>
  <si>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</si>
  <si>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</si>
  <si>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</si>
  <si>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</si>
  <si>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</si>
  <si>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</si>
  <si>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</si>
  <si>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</si>
  <si>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</si>
  <si>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</si>
  <si>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</si>
  <si>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</si>
  <si>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</si>
  <si>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</si>
  <si>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</si>
  <si>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</si>
  <si>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</si>
  <si>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</si>
  <si>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</si>
  <si>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</si>
  <si>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</si>
  <si>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</si>
  <si>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</si>
  <si>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</si>
  <si>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</si>
  <si>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</si>
  <si>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</si>
  <si>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</si>
  <si>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</si>
  <si>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</si>
  <si>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</si>
  <si>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</si>
  <si>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</si>
  <si>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</si>
  <si>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</si>
  <si>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</si>
  <si>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</si>
  <si>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</si>
  <si>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</si>
  <si>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</si>
  <si>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</si>
  <si>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</si>
  <si>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</si>
  <si>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</si>
  <si>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</si>
  <si>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</si>
  <si>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</si>
  <si>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</si>
  <si>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</si>
  <si>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</si>
  <si>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</si>
  <si>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</si>
  <si>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</si>
  <si>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</si>
  <si>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</si>
  <si>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</si>
  <si>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</si>
  <si>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</si>
  <si>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</si>
  <si>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</si>
  <si>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</si>
  <si>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</si>
  <si>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</si>
  <si>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</si>
  <si>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</si>
  <si>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</si>
  <si>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</si>
  <si>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</si>
  <si>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</si>
  <si>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</si>
  <si>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</si>
  <si>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</si>
  <si>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</si>
  <si>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</si>
  <si>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</si>
  <si>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</si>
  <si>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</si>
  <si>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</si>
  <si>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</si>
  <si>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</si>
  <si>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</si>
  <si>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</si>
  <si>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</si>
  <si>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</si>
  <si>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</si>
  <si>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</si>
  <si>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</si>
  <si>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</si>
  <si>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</si>
  <si>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</si>
  <si>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</si>
  <si>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</si>
  <si>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</si>
  <si>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</si>
  <si>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</si>
  <si>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</si>
  <si>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</si>
  <si>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</si>
  <si>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</si>
  <si>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</si>
  <si>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</si>
  <si>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</si>
  <si>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</si>
  <si>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</si>
  <si>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</si>
  <si>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</si>
  <si>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</si>
  <si>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</si>
  <si>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</si>
  <si>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</si>
  <si>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</si>
  <si>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</si>
  <si>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</si>
  <si>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</si>
  <si>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</si>
  <si>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</si>
  <si>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</si>
  <si>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</si>
  <si>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</si>
  <si>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</si>
  <si>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</si>
  <si>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</si>
  <si>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</si>
  <si>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</si>
  <si>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</si>
  <si>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</si>
  <si>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</si>
  <si>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</si>
  <si>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</si>
  <si>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</si>
  <si>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</si>
  <si>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</si>
  <si>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</si>
  <si>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</si>
  <si>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</si>
  <si>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</si>
  <si>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</si>
  <si>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</si>
  <si>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</si>
  <si>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</si>
  <si>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</si>
  <si>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</si>
  <si>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</si>
  <si>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</si>
  <si>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</si>
  <si>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</si>
  <si>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</si>
  <si>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</si>
  <si>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</si>
  <si>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</si>
  <si>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</si>
  <si>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</si>
  <si>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</si>
  <si>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</si>
  <si>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</si>
  <si>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</si>
  <si>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</si>
  <si>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</si>
  <si>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</si>
  <si>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</si>
  <si>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</si>
  <si>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</si>
  <si>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</si>
  <si>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</si>
  <si>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</si>
  <si>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</si>
  <si>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</si>
  <si>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</si>
  <si>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</si>
  <si>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</si>
  <si>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</si>
  <si>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</si>
  <si>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</si>
  <si>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</si>
  <si>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</si>
  <si>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</si>
  <si>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</si>
  <si>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</si>
  <si>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</si>
  <si>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</si>
  <si>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</si>
  <si>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</si>
  <si>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</si>
  <si>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</si>
  <si>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</si>
  <si>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</si>
  <si>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</si>
  <si>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</si>
  <si>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</si>
  <si>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</si>
  <si>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</si>
  <si>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</si>
  <si>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</si>
  <si>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</si>
  <si>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</si>
  <si>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</si>
  <si>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</si>
  <si>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</si>
  <si>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</si>
  <si>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</si>
  <si>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</si>
  <si>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</si>
  <si>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</si>
  <si>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</si>
  <si>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</si>
  <si>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</si>
  <si>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</si>
  <si>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</si>
  <si>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</si>
  <si>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</si>
  <si>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</si>
  <si>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</si>
  <si>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</si>
  <si>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</si>
  <si>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</si>
  <si>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</si>
  <si>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</si>
  <si>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</si>
  <si>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</si>
  <si>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</si>
  <si>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</si>
  <si>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</si>
  <si>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</si>
  <si>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</si>
  <si>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</si>
  <si>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</si>
  <si>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</si>
  <si>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</si>
  <si>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</si>
  <si>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</si>
  <si>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</si>
  <si>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</si>
  <si>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</si>
  <si>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</si>
  <si>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</si>
  <si>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</si>
  <si>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</si>
  <si>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</si>
  <si>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</si>
  <si>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</si>
  <si>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</si>
  <si>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</si>
  <si>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</si>
  <si>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</si>
  <si>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</si>
  <si>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</si>
  <si>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</si>
  <si>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</si>
  <si>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</si>
  <si>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</si>
  <si>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</si>
  <si>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</si>
  <si>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</si>
  <si>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</si>
  <si>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</si>
  <si>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</si>
  <si>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</si>
  <si>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</si>
  <si>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</si>
  <si>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</si>
  <si>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</si>
  <si>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</si>
  <si>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</si>
  <si>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</si>
  <si>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</si>
  <si>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</si>
  <si>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</si>
  <si>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</si>
  <si>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</si>
  <si>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</si>
  <si>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</si>
  <si>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</si>
  <si>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</si>
  <si>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</si>
  <si>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</si>
  <si>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</si>
  <si>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</si>
  <si>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</si>
  <si>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</si>
  <si>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</si>
  <si>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</si>
  <si>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</si>
  <si>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</si>
  <si>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</si>
  <si>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</si>
  <si>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</si>
  <si>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</si>
  <si>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</si>
  <si>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</si>
  <si>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</si>
  <si>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</si>
  <si>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</si>
  <si>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</si>
  <si>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</si>
  <si>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</si>
  <si>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</si>
  <si>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</si>
  <si>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</si>
  <si>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</si>
  <si>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</si>
  <si>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</si>
  <si>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</si>
  <si>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</si>
  <si>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</si>
  <si>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</si>
  <si>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</si>
  <si>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</si>
  <si>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</si>
  <si>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</si>
  <si>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</si>
  <si>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</si>
  <si>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</si>
  <si>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</si>
  <si>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</si>
  <si>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</si>
  <si>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</si>
  <si>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</si>
  <si>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</si>
  <si>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</si>
  <si>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</si>
  <si>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</si>
  <si>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</si>
  <si>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</si>
  <si>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</si>
  <si>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</si>
  <si>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</si>
  <si>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</si>
  <si>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</si>
  <si>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</si>
  <si>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</si>
  <si>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</si>
  <si>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</si>
  <si>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</si>
  <si>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</si>
  <si>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</si>
  <si>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</si>
  <si>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</si>
  <si>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</si>
  <si>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</si>
  <si>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</si>
  <si>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</si>
  <si>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</si>
  <si>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</si>
  <si>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</si>
  <si>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</si>
  <si>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</si>
  <si>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</si>
  <si>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</si>
  <si>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</si>
  <si>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</si>
  <si>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</si>
  <si>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</si>
  <si>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</si>
  <si>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</si>
  <si>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</si>
  <si>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</si>
  <si>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</si>
  <si>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</si>
  <si>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</si>
  <si>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</si>
  <si>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</si>
  <si>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</si>
  <si>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</si>
  <si>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</si>
  <si>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</si>
  <si>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</si>
  <si>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</si>
  <si>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</si>
  <si>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</si>
  <si>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</si>
  <si>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</si>
  <si>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</si>
  <si>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</si>
  <si>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</si>
  <si>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</si>
  <si>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</si>
  <si>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</si>
  <si>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</si>
  <si>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</si>
  <si>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</si>
  <si>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</si>
  <si>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</si>
  <si>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</si>
  <si>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</si>
  <si>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</si>
  <si>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</si>
  <si>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</si>
  <si>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</si>
  <si>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</si>
  <si>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</si>
  <si>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</si>
  <si>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</si>
  <si>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</si>
  <si>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</si>
  <si>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</si>
  <si>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</si>
  <si>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</si>
  <si>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</si>
  <si>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</si>
  <si>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</si>
  <si>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</si>
  <si>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</si>
  <si>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</si>
  <si>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</si>
  <si>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</si>
  <si>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</si>
  <si>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</si>
  <si>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</si>
  <si>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</si>
  <si>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</si>
  <si>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</si>
  <si>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</si>
  <si>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</si>
  <si>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</si>
  <si>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</si>
  <si>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</si>
  <si>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</si>
  <si>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</si>
  <si>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</si>
  <si>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</si>
  <si>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</si>
  <si>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</si>
  <si>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</si>
  <si>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</si>
  <si>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</si>
  <si>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</si>
  <si>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</si>
  <si>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</si>
  <si>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</si>
  <si>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</si>
  <si>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</si>
  <si>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</si>
  <si>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</si>
  <si>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</si>
  <si>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</si>
  <si>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</si>
  <si>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</si>
  <si>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</si>
  <si>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</si>
  <si>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</si>
  <si>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</si>
  <si>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</si>
  <si>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</si>
  <si>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</si>
  <si>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</si>
  <si>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</si>
  <si>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</si>
  <si>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</si>
  <si>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</si>
  <si>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</si>
  <si>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</si>
  <si>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</si>
  <si>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</si>
  <si>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</si>
  <si>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</si>
  <si>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</si>
  <si>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</si>
  <si>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</si>
  <si>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</si>
  <si>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</si>
  <si>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</si>
  <si>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</si>
  <si>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</si>
  <si>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</si>
  <si>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</si>
  <si>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</si>
  <si>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</si>
  <si>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</si>
  <si>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</si>
  <si>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</si>
  <si>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</si>
  <si>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</si>
  <si>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</si>
  <si>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</si>
  <si>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</si>
  <si>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</si>
  <si>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</si>
  <si>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</si>
  <si>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</si>
  <si>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</si>
  <si>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</si>
  <si>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</si>
  <si>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</si>
  <si>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</si>
  <si>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</si>
  <si>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</si>
  <si>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</si>
  <si>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</si>
  <si>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</si>
  <si>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</si>
  <si>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</si>
  <si>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</si>
  <si>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</si>
  <si>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</si>
  <si>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</si>
  <si>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</si>
  <si>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</si>
  <si>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</si>
  <si>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</si>
  <si>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</si>
  <si>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</si>
  <si>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</si>
  <si>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</si>
  <si>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</si>
  <si>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</si>
  <si>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</si>
  <si>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</si>
  <si>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</si>
  <si>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</si>
  <si>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</si>
  <si>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</si>
  <si>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</si>
  <si>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</si>
  <si>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</si>
  <si>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</si>
  <si>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</si>
  <si>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</si>
  <si>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</si>
  <si>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</si>
  <si>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</si>
  <si>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</si>
  <si>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</si>
  <si>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</si>
  <si>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</si>
  <si>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</si>
  <si>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</si>
  <si>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</si>
  <si>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</si>
  <si>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</si>
  <si>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</si>
  <si>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</si>
  <si>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</si>
  <si>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</si>
  <si>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</si>
  <si>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</si>
  <si>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</si>
  <si>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</si>
  <si>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</si>
  <si>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</si>
  <si>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</si>
  <si>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</si>
  <si>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</si>
  <si>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</si>
  <si>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</si>
  <si>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</si>
  <si>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</si>
  <si>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</si>
  <si>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</si>
  <si>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</si>
  <si>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</si>
  <si>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</si>
  <si>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</si>
  <si>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</si>
  <si>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</si>
  <si>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</si>
  <si>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</si>
  <si>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</si>
  <si>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</si>
  <si>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</si>
  <si>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</si>
  <si>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</si>
  <si>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</si>
  <si>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</si>
  <si>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</si>
  <si>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</si>
  <si>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</si>
  <si>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</si>
  <si>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</si>
  <si>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</si>
  <si>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</si>
  <si>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</si>
  <si>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</si>
  <si>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</si>
  <si>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</si>
  <si>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</si>
  <si>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</si>
  <si>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</si>
  <si>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</si>
  <si>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</si>
  <si>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</si>
  <si>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</si>
  <si>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</si>
  <si>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</si>
  <si>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</si>
  <si>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</si>
  <si>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</si>
  <si>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</si>
  <si>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</si>
  <si>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</si>
  <si>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</si>
  <si>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</si>
  <si>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</si>
  <si>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</si>
  <si>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</si>
  <si>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</si>
  <si>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</si>
  <si>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</si>
  <si>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</si>
  <si>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</si>
  <si>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</si>
  <si>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</si>
  <si>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</si>
  <si>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</si>
  <si>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</si>
  <si>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</si>
  <si>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</si>
  <si>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</si>
  <si>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</si>
  <si>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</si>
  <si>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</si>
  <si>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</si>
  <si>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</si>
  <si>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</si>
  <si>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</si>
  <si>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</si>
  <si>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</si>
  <si>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</si>
  <si>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</si>
  <si>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</si>
  <si>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</si>
  <si>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</si>
  <si>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</si>
  <si>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</si>
  <si>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</si>
  <si>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</si>
  <si>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</si>
  <si>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</si>
  <si>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</si>
  <si>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</si>
  <si>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</si>
  <si>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</si>
  <si>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</si>
  <si>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</si>
  <si>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</si>
  <si>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</si>
  <si>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</si>
  <si>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</si>
  <si>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</si>
  <si>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</si>
  <si>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</si>
  <si>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</si>
  <si>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</si>
  <si>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</si>
  <si>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</si>
  <si>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</si>
  <si>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</si>
  <si>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</si>
  <si>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</si>
  <si>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</si>
  <si>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</si>
  <si>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</si>
  <si>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</si>
  <si>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</si>
  <si>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</si>
  <si>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</si>
  <si>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</si>
  <si>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</si>
  <si>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</si>
  <si>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</si>
  <si>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</si>
  <si>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</si>
  <si>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</si>
  <si>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</si>
  <si>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</si>
  <si>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</si>
  <si>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</si>
  <si>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</si>
  <si>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</si>
  <si>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</si>
  <si>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</si>
  <si>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</si>
  <si>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</si>
  <si>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</si>
  <si>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</si>
  <si>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</si>
  <si>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</si>
  <si>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</si>
  <si>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</si>
  <si>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</si>
  <si>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</si>
  <si>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</si>
  <si>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</si>
  <si>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</si>
  <si>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</si>
  <si>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</si>
  <si>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</si>
  <si>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</si>
  <si>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</si>
  <si>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</si>
  <si>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</si>
  <si>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</si>
  <si>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</si>
  <si>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</si>
  <si>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</si>
  <si>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</si>
  <si>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</si>
  <si>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</si>
  <si>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</si>
  <si>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</si>
  <si>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</si>
  <si>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</si>
  <si>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</si>
  <si>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</si>
  <si>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</si>
  <si>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</si>
  <si>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</si>
  <si>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</si>
  <si>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</si>
  <si>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</si>
  <si>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</si>
  <si>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</si>
  <si>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</si>
  <si>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</si>
  <si>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</si>
  <si>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</si>
  <si>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</si>
  <si>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</si>
  <si>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</si>
  <si>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</si>
  <si>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</si>
  <si>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</si>
  <si>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</si>
  <si>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</si>
  <si>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</si>
  <si>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</si>
  <si>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</si>
  <si>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</si>
  <si>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</si>
  <si>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</si>
  <si>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</si>
  <si>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</si>
  <si>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</si>
  <si>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</si>
  <si>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</si>
  <si>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</si>
  <si>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</si>
  <si>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</si>
  <si>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</si>
  <si>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</si>
  <si>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</si>
  <si>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</si>
  <si>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</si>
  <si>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</si>
  <si>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</si>
  <si>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</si>
  <si>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</si>
  <si>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</si>
  <si>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</si>
  <si>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</si>
  <si>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</si>
  <si>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</si>
  <si>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</si>
  <si>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</si>
  <si>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</si>
  <si>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</si>
  <si>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</si>
  <si>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</si>
  <si>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</si>
  <si>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</si>
  <si>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</si>
  <si>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</si>
  <si>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</si>
  <si>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</si>
  <si>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</si>
  <si>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</si>
  <si>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</si>
  <si>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</si>
  <si>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</si>
  <si>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</si>
  <si>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</si>
  <si>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</si>
  <si>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</si>
  <si>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</si>
  <si>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</si>
  <si>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</si>
  <si>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</si>
  <si>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</si>
  <si>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</si>
  <si>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</si>
  <si>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</si>
  <si>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</si>
  <si>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</si>
  <si>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</si>
  <si>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</si>
  <si>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</si>
  <si>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</si>
  <si>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</si>
  <si>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</si>
  <si>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</si>
  <si>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</si>
  <si>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</si>
  <si>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</si>
  <si>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</si>
  <si>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</si>
  <si>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</si>
  <si>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</si>
  <si>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</si>
  <si>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</si>
  <si>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</si>
  <si>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</si>
  <si>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</si>
  <si>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</si>
  <si>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</si>
  <si>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</si>
  <si>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</si>
  <si>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</si>
  <si>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</si>
  <si>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</si>
  <si>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</si>
  <si>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</si>
  <si>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</si>
  <si>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</si>
  <si>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</si>
  <si>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</si>
  <si>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</si>
  <si>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</si>
  <si>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</si>
  <si>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</si>
  <si>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</si>
  <si>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</si>
  <si>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</si>
  <si>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</si>
  <si>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</si>
  <si>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</si>
  <si>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</si>
  <si>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</si>
  <si>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</si>
  <si>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</si>
  <si>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</si>
  <si>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</si>
  <si>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</si>
  <si>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</si>
  <si>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</si>
  <si>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</si>
  <si>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</si>
  <si>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</si>
  <si>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</si>
  <si>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</si>
  <si>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</si>
  <si>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</si>
  <si>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</si>
  <si>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</si>
  <si>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</si>
  <si>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</si>
  <si>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</si>
  <si>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</si>
  <si>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</si>
  <si>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</si>
  <si>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</si>
  <si>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</si>
  <si>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</si>
  <si>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</si>
  <si>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</si>
  <si>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</si>
  <si>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</si>
  <si>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</si>
  <si>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</si>
  <si>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</si>
  <si>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</si>
  <si>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</si>
  <si>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</si>
  <si>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</si>
  <si>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</si>
  <si>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</si>
  <si>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</si>
  <si>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</si>
  <si>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</si>
  <si>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</si>
  <si>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</si>
  <si>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</si>
  <si>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</si>
  <si>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</si>
  <si>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</si>
  <si>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</si>
  <si>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</si>
  <si>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</si>
  <si>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</si>
  <si>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</si>
  <si>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</si>
  <si>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</si>
  <si>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</si>
  <si>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</si>
  <si>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</si>
  <si>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</si>
  <si>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</si>
  <si>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</si>
  <si>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</si>
  <si>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</si>
  <si>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</si>
  <si>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</si>
  <si>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</si>
  <si>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</si>
  <si>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</si>
  <si>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</si>
  <si>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</si>
  <si>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</si>
  <si>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</si>
  <si>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</si>
  <si>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</si>
  <si>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</si>
  <si>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</si>
  <si>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</si>
  <si>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</si>
  <si>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</si>
  <si>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</si>
  <si>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</si>
  <si>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</si>
  <si>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</si>
  <si>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</si>
  <si>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</si>
  <si>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</si>
  <si>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</si>
  <si>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</si>
  <si>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</si>
  <si>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</si>
  <si>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</si>
  <si>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</si>
  <si>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</si>
  <si>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</si>
  <si>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</si>
  <si>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</si>
  <si>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</si>
  <si>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</si>
  <si>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</si>
  <si>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</si>
  <si>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</si>
  <si>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</si>
  <si>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</si>
  <si>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</si>
  <si>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</si>
  <si>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</si>
  <si>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</si>
  <si>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</si>
  <si>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</si>
  <si>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</si>
  <si>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</si>
  <si>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</si>
  <si>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</si>
  <si>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</si>
  <si>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</si>
  <si>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</si>
  <si>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</si>
  <si>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</si>
  <si>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</si>
  <si>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</si>
  <si>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</si>
  <si>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</si>
  <si>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</si>
  <si>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</si>
  <si>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</si>
  <si>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</si>
  <si>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</si>
  <si>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</si>
  <si>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</si>
  <si>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</si>
  <si>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</si>
  <si>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</si>
  <si>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</si>
  <si>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</si>
  <si>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</si>
  <si>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</si>
  <si>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</si>
  <si>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</si>
  <si>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</si>
  <si>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</si>
  <si>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</si>
  <si>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</si>
  <si>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</si>
  <si>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</si>
  <si>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</si>
  <si>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</si>
  <si>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</si>
  <si>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</si>
  <si>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</si>
  <si>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</si>
  <si>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</si>
  <si>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</si>
  <si>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</si>
  <si>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</si>
  <si>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</si>
  <si>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</si>
  <si>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</si>
  <si>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</si>
  <si>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</si>
  <si>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</si>
  <si>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</si>
  <si>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</si>
  <si>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</si>
  <si>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</si>
  <si>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</si>
  <si>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</si>
  <si>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</si>
  <si>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</si>
  <si>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</si>
  <si>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</si>
  <si>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</si>
  <si>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</si>
  <si>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</si>
  <si>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</si>
  <si>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</si>
  <si>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</si>
  <si>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</si>
  <si>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</si>
  <si>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</si>
  <si>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</si>
  <si>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</si>
  <si>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</si>
  <si>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</si>
  <si>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</si>
  <si>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</si>
  <si>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</si>
  <si>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</si>
  <si>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</si>
  <si>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</si>
  <si>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</si>
  <si>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</si>
  <si>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</si>
  <si>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</si>
  <si>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</si>
  <si>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</si>
  <si>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</si>
  <si>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</si>
  <si>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</si>
  <si>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</si>
  <si>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</si>
  <si>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</si>
  <si>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</si>
  <si>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</si>
  <si>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</si>
  <si>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</si>
  <si>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</si>
  <si>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</si>
  <si>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</si>
  <si>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</si>
  <si>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</si>
  <si>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</si>
  <si>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</si>
  <si>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</si>
  <si>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</si>
  <si>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</si>
  <si>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</si>
  <si>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</si>
  <si>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</si>
  <si>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</si>
  <si>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</si>
  <si>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</si>
  <si>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</si>
  <si>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</si>
  <si>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</si>
  <si>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</si>
  <si>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</si>
  <si>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</si>
  <si>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</si>
  <si>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</si>
  <si>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</si>
  <si>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</si>
  <si>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</si>
  <si>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</si>
  <si>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</si>
  <si>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</si>
  <si>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</si>
  <si>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</si>
  <si>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</si>
  <si>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</si>
  <si>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</si>
  <si>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</si>
  <si>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</si>
  <si>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</si>
  <si>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</si>
  <si>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</si>
  <si>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</si>
  <si>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</si>
  <si>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</si>
  <si>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</si>
  <si>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</si>
  <si>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</si>
  <si>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</si>
  <si>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</si>
  <si>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</si>
  <si>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</si>
  <si>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</si>
  <si>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</si>
  <si>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</si>
  <si>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</si>
  <si>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</si>
  <si>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</si>
  <si>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</si>
  <si>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</si>
  <si>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</si>
  <si>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</si>
  <si>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</si>
  <si>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</si>
  <si>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</si>
  <si>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</si>
  <si>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</si>
  <si>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</si>
  <si>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</si>
  <si>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</si>
  <si>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</si>
  <si>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</si>
  <si>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</si>
  <si>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</si>
  <si>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</si>
  <si>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</si>
  <si>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</si>
  <si>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</si>
  <si>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</si>
  <si>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</si>
  <si>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</si>
  <si>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</si>
  <si>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</si>
  <si>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</si>
  <si>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</si>
  <si>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</si>
  <si>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</si>
  <si>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</si>
  <si>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</si>
  <si>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</si>
  <si>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</si>
  <si>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</si>
  <si>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</si>
  <si>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</si>
  <si>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</si>
  <si>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</si>
  <si>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</si>
  <si>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</si>
  <si>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</si>
  <si>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</si>
  <si>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</si>
  <si>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</si>
  <si>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</si>
  <si>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</si>
  <si>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</si>
  <si>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</si>
  <si>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</si>
  <si>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</si>
  <si>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</si>
  <si>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</si>
  <si>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</si>
  <si>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</si>
  <si>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</si>
  <si>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</si>
  <si>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</si>
  <si>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</si>
  <si>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</si>
  <si>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</si>
  <si>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</si>
  <si>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</si>
  <si>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</si>
  <si>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</si>
  <si>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</si>
  <si>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</si>
  <si>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</si>
  <si>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</si>
  <si>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</si>
  <si>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</si>
  <si>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</si>
  <si>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</si>
  <si>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</si>
  <si>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</si>
  <si>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</si>
  <si>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</si>
  <si>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</si>
  <si>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</si>
  <si>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</si>
  <si>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</si>
  <si>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</si>
  <si>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</si>
  <si>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</si>
  <si>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</si>
  <si>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</si>
  <si>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</si>
  <si>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</si>
  <si>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</si>
  <si>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</si>
  <si>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</si>
  <si>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</si>
  <si>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</si>
  <si>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</si>
  <si>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</si>
  <si>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</si>
  <si>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</si>
  <si>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</si>
  <si>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</si>
  <si>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</si>
  <si>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</si>
  <si>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</si>
  <si>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</si>
  <si>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</si>
  <si>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</si>
  <si>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</si>
  <si>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</si>
  <si>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</si>
  <si>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</si>
  <si>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</si>
  <si>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</si>
  <si>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</si>
  <si>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</si>
  <si>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</si>
  <si>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</si>
  <si>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</si>
  <si>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</si>
  <si>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</si>
  <si>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</si>
  <si>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</si>
  <si>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</si>
  <si>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</si>
  <si>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</si>
  <si>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</si>
  <si>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</si>
  <si>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</si>
  <si>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</si>
  <si>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</si>
  <si>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</si>
  <si>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</si>
  <si>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</si>
  <si>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</si>
  <si>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</si>
  <si>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</si>
  <si>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</si>
  <si>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</si>
  <si>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</si>
  <si>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</si>
  <si>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</si>
  <si>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</si>
  <si>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</si>
  <si>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</si>
  <si>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</si>
  <si>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</si>
  <si>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</si>
  <si>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</si>
  <si>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</si>
  <si>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</si>
  <si>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</si>
  <si>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</si>
  <si>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</si>
  <si>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</si>
  <si>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</si>
  <si>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</si>
  <si>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</si>
  <si>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</si>
  <si>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</si>
  <si>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</si>
  <si>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</si>
  <si>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</si>
  <si>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</si>
  <si>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</si>
  <si>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</si>
  <si>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</si>
  <si>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</si>
  <si>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</si>
  <si>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</si>
  <si>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</si>
  <si>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</si>
  <si>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</si>
  <si>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</si>
  <si>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</si>
  <si>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</si>
  <si>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</si>
  <si>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</si>
  <si>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</si>
  <si>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</si>
  <si>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</si>
  <si>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</si>
  <si>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</si>
  <si>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</si>
  <si>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</si>
  <si>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</si>
  <si>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</si>
  <si>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</si>
  <si>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</si>
  <si>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</si>
  <si>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</si>
  <si>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</si>
  <si>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</si>
  <si>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</si>
  <si>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</si>
  <si>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</si>
  <si>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</si>
  <si>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</si>
  <si>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</si>
  <si>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</si>
  <si>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</si>
  <si>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</si>
  <si>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</si>
  <si>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</si>
  <si>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</si>
  <si>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</si>
  <si>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</si>
  <si>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</si>
  <si>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</si>
  <si>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</si>
  <si>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</si>
  <si>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</si>
  <si>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</si>
  <si>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</si>
  <si>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</si>
  <si>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</si>
  <si>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</si>
  <si>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</si>
  <si>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</si>
  <si>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</si>
  <si>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</si>
  <si>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</si>
  <si>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</si>
  <si>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</si>
  <si>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</si>
  <si>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</si>
  <si>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</si>
  <si>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</si>
  <si>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</si>
  <si>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</si>
  <si>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</si>
  <si>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</si>
  <si>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</si>
  <si>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</si>
  <si>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</si>
  <si>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</si>
  <si>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</si>
  <si>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</si>
  <si>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</si>
  <si>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</si>
  <si>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</si>
  <si>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</si>
  <si>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</si>
  <si>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</si>
  <si>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</si>
  <si>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</si>
  <si>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</si>
  <si>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</si>
  <si>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</si>
  <si>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</si>
  <si>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</si>
  <si>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</si>
  <si>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</si>
  <si>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</si>
  <si>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</si>
  <si>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</si>
  <si>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</si>
  <si>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</si>
  <si>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</si>
  <si>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</si>
  <si>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</si>
  <si>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</si>
  <si>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</si>
  <si>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</si>
  <si>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</si>
  <si>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</si>
  <si>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</si>
  <si>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</si>
  <si>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</si>
  <si>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</si>
  <si>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</si>
  <si>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</si>
  <si>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</si>
  <si>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</si>
  <si>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</si>
  <si>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</si>
  <si>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</si>
  <si>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</si>
  <si>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</si>
  <si>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</si>
  <si>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</si>
  <si>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</si>
  <si>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</si>
  <si>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</si>
  <si>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</si>
  <si>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</si>
  <si>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</si>
  <si>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</si>
  <si>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</si>
  <si>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</si>
  <si>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</si>
  <si>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</si>
  <si>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</si>
  <si>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</si>
  <si>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</si>
  <si>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</si>
  <si>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</si>
  <si>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</si>
  <si>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</si>
  <si>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</si>
  <si>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</si>
  <si>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</si>
  <si>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</si>
  <si>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</si>
  <si>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</si>
  <si>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</si>
  <si>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</si>
  <si>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</si>
  <si>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</si>
  <si>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</si>
  <si>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</si>
  <si>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</si>
  <si>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</si>
  <si>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</si>
  <si>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</si>
  <si>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</si>
  <si>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</si>
  <si>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</si>
  <si>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</si>
  <si>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</si>
  <si>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</si>
  <si>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</si>
  <si>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</si>
  <si>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</si>
  <si>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</si>
  <si>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</si>
  <si>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</si>
  <si>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</si>
  <si>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</si>
  <si>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</si>
  <si>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</si>
  <si>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</si>
  <si>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</si>
  <si>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</si>
  <si>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</si>
  <si>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</si>
  <si>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</si>
  <si>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</si>
  <si>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</si>
  <si>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</si>
  <si>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</si>
  <si>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</si>
  <si>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</si>
  <si>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</si>
  <si>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</si>
  <si>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</si>
  <si>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</si>
  <si>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</si>
  <si>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</si>
  <si>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</si>
  <si>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</si>
  <si>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</si>
  <si>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</si>
  <si>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</si>
  <si>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</si>
  <si>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</si>
  <si>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</si>
  <si>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</si>
  <si>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</si>
  <si>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</si>
  <si>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</si>
  <si>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</si>
  <si>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</si>
  <si>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</si>
  <si>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</si>
  <si>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</si>
  <si>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</si>
  <si>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</si>
  <si>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</si>
  <si>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</si>
  <si>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</si>
  <si>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</si>
  <si>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</si>
  <si>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</si>
  <si>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</si>
  <si>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</si>
  <si>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</si>
  <si>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</si>
  <si>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</si>
  <si>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</si>
  <si>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</si>
  <si>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</si>
  <si>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</si>
  <si>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</si>
  <si>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</si>
  <si>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</si>
  <si>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</si>
  <si>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</si>
  <si>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</si>
  <si>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</si>
  <si>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</si>
  <si>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</si>
  <si>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</si>
  <si>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</si>
  <si>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</si>
  <si>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</si>
  <si>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</si>
  <si>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</si>
  <si>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</si>
  <si>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</si>
  <si>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</si>
  <si>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</si>
  <si>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</si>
  <si>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</si>
  <si>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</si>
  <si>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</si>
  <si>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</si>
  <si>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</si>
  <si>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</si>
  <si>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</si>
  <si>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</si>
  <si>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</si>
  <si>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</si>
  <si>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</si>
  <si>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</si>
  <si>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</si>
  <si>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</si>
  <si>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</si>
  <si>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</si>
  <si>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</si>
  <si>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</si>
  <si>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</si>
  <si>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</si>
  <si>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</si>
  <si>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</si>
  <si>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</si>
  <si>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</si>
  <si>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</si>
  <si>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</si>
  <si>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</si>
  <si>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</si>
  <si>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</si>
  <si>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</si>
  <si>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</si>
  <si>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</si>
  <si>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</si>
  <si>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</si>
  <si>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</si>
  <si>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</si>
  <si>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</si>
  <si>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</si>
  <si>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</si>
  <si>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</si>
  <si>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</si>
  <si>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</si>
  <si>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</si>
  <si>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</si>
  <si>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</si>
  <si>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</si>
  <si>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</si>
  <si>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</si>
  <si>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</si>
  <si>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</si>
  <si>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</si>
  <si>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</si>
  <si>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</si>
  <si>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</si>
  <si>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</si>
  <si>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</si>
  <si>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</si>
  <si>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</si>
  <si>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</si>
  <si>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</si>
  <si>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</si>
  <si>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</si>
  <si>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</si>
  <si>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</si>
  <si>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</si>
  <si>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</si>
  <si>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</si>
  <si>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</si>
  <si>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</si>
  <si>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</si>
  <si>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</si>
  <si>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</si>
  <si>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</si>
  <si>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</si>
  <si>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</si>
  <si>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</si>
  <si>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</si>
  <si>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</si>
  <si>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</si>
  <si>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</si>
  <si>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</si>
  <si>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</si>
  <si>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</si>
  <si>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</si>
  <si>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</si>
  <si>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</si>
  <si>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</si>
  <si>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</si>
  <si>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</si>
  <si>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</si>
  <si>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</si>
  <si>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</si>
  <si>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</si>
  <si>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</si>
  <si>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</si>
  <si>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</si>
  <si>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</si>
  <si>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</si>
  <si>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</si>
  <si>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</si>
  <si>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</si>
  <si>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</si>
  <si>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</si>
  <si>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</si>
  <si>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</si>
  <si>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</si>
  <si>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</si>
  <si>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</si>
  <si>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</si>
  <si>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</si>
  <si>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</si>
  <si>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</si>
  <si>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</si>
  <si>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</si>
  <si>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</si>
  <si>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</si>
  <si>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</si>
  <si>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</si>
  <si>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</si>
  <si>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</si>
  <si>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</si>
  <si>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</si>
  <si>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</si>
  <si>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</si>
  <si>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</si>
  <si>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</si>
  <si>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</si>
  <si>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</si>
  <si>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</si>
  <si>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</si>
  <si>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</si>
  <si>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</si>
  <si>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</si>
  <si>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</si>
  <si>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</si>
  <si>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</si>
  <si>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</si>
  <si>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</si>
  <si>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</si>
  <si>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</si>
  <si>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</si>
  <si>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</si>
  <si>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</si>
  <si>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</si>
  <si>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</si>
  <si>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</si>
  <si>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</si>
  <si>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</si>
  <si>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</si>
  <si>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</si>
  <si>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</si>
  <si>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</si>
  <si>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</si>
  <si>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</si>
  <si>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</si>
  <si>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</si>
  <si>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</si>
  <si>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</si>
  <si>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</si>
  <si>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</si>
  <si>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</si>
  <si>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</si>
  <si>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</si>
  <si>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</si>
  <si>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</si>
  <si>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</si>
  <si>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</si>
  <si>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</si>
  <si>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</si>
  <si>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</si>
  <si>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</si>
  <si>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</si>
  <si>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</si>
  <si>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</si>
  <si>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</si>
  <si>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</si>
  <si>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</si>
  <si>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</si>
  <si>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</si>
  <si>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</si>
  <si>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</si>
  <si>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</si>
  <si>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</si>
  <si>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</si>
  <si>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</si>
  <si>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</si>
  <si>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</si>
  <si>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</si>
  <si>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</si>
  <si>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</si>
  <si>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</si>
  <si>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</si>
  <si>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</si>
  <si>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</si>
  <si>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</si>
  <si>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</si>
  <si>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</si>
  <si>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</si>
  <si>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</si>
  <si>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</si>
  <si>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</si>
  <si>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</si>
  <si>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</si>
  <si>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</si>
  <si>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</si>
  <si>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</si>
  <si>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</si>
  <si>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</si>
  <si>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</si>
  <si>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</si>
  <si>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</si>
  <si>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</si>
  <si>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</si>
  <si>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</si>
  <si>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</si>
  <si>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</si>
  <si>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</si>
  <si>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</si>
  <si>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</si>
  <si>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</si>
  <si>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</si>
  <si>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</si>
  <si>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</si>
  <si>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</si>
  <si>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</si>
  <si>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</si>
  <si>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</si>
  <si>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</si>
  <si>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</si>
  <si>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</si>
  <si>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</si>
  <si>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</si>
  <si>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</si>
  <si>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</si>
  <si>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</si>
  <si>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</si>
  <si>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</si>
  <si>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</si>
  <si>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</si>
  <si>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</si>
  <si>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</si>
  <si>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</si>
  <si>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</si>
  <si>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</si>
  <si>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</si>
  <si>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</si>
  <si>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</si>
  <si>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</si>
  <si>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</si>
  <si>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</si>
  <si>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</si>
  <si>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</si>
  <si>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</si>
  <si>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</si>
  <si>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</si>
  <si>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</si>
  <si>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</si>
  <si>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</si>
  <si>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</si>
  <si>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</si>
  <si>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</si>
  <si>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</si>
  <si>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</si>
  <si>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</si>
  <si>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</si>
  <si>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</si>
  <si>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</si>
  <si>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</si>
  <si>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</si>
  <si>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</si>
  <si>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</si>
  <si>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</si>
  <si>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</si>
  <si>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</si>
  <si>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</si>
  <si>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</si>
  <si>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</si>
  <si>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</si>
  <si>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</si>
  <si>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</si>
  <si>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</si>
  <si>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</si>
  <si>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</si>
  <si>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</si>
  <si>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</si>
  <si>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</si>
  <si>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</si>
  <si>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</si>
  <si>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</si>
  <si>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</si>
  <si>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</si>
  <si>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</si>
  <si>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</si>
  <si>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</si>
  <si>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</si>
  <si>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</si>
  <si>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</si>
  <si>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</si>
  <si>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</si>
  <si>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</si>
  <si>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</si>
  <si>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</si>
  <si>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</si>
  <si>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</si>
  <si>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</si>
  <si>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</si>
  <si>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</si>
  <si>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</si>
  <si>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</si>
  <si>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</si>
  <si>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</si>
  <si>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</si>
  <si>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</si>
  <si>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</si>
  <si>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</si>
  <si>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</si>
  <si>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</si>
  <si>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</si>
  <si>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</si>
  <si>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</si>
  <si>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</si>
  <si>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</si>
  <si>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</si>
  <si>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</si>
  <si>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</si>
  <si>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</si>
  <si>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</si>
  <si>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</si>
  <si>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</si>
  <si>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</si>
  <si>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</si>
  <si>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</si>
  <si>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</si>
  <si>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</si>
  <si>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</si>
  <si>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</si>
  <si>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</si>
  <si>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</si>
  <si>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</si>
  <si>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</si>
  <si>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</si>
  <si>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</si>
  <si>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</si>
  <si>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</si>
  <si>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</si>
  <si>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</si>
  <si>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</si>
  <si>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</si>
  <si>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</si>
  <si>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</si>
  <si>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</si>
  <si>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</si>
  <si>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</si>
  <si>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</si>
  <si>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</si>
  <si>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</si>
  <si>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</si>
  <si>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</si>
  <si>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</si>
  <si>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</si>
  <si>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</si>
  <si>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</si>
  <si>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</si>
  <si>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</si>
  <si>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</si>
  <si>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</si>
  <si>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</si>
  <si>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</si>
  <si>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</si>
  <si>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</si>
  <si>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</si>
  <si>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</si>
  <si>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</si>
  <si>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</si>
  <si>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</si>
  <si>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</si>
  <si>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</si>
  <si>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</si>
  <si>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</si>
  <si>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</si>
  <si>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</si>
  <si>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</si>
  <si>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</si>
  <si>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</si>
  <si>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</si>
  <si>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</si>
  <si>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</si>
  <si>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</si>
  <si>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</si>
  <si>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</si>
  <si>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</si>
  <si>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</si>
  <si>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</si>
  <si>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</si>
  <si>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</si>
  <si>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</si>
  <si>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</si>
  <si>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</si>
  <si>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</si>
  <si>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</si>
  <si>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</si>
  <si>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</si>
  <si>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</si>
  <si>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</si>
  <si>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</si>
  <si>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</si>
  <si>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</si>
  <si>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</si>
  <si>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</si>
  <si>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</si>
  <si>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</si>
  <si>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</si>
  <si>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</si>
  <si>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</si>
  <si>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</si>
  <si>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</si>
  <si>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</si>
  <si>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</si>
  <si>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</si>
  <si>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</si>
  <si>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</si>
  <si>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</si>
  <si>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</si>
  <si>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</si>
  <si>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</si>
  <si>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</si>
  <si>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</si>
  <si>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</si>
  <si>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</si>
  <si>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</si>
  <si>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</si>
  <si>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</si>
  <si>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</si>
  <si>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</si>
  <si>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</si>
  <si>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</si>
  <si>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</si>
  <si>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</si>
  <si>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</si>
  <si>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</si>
  <si>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</si>
  <si>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</si>
  <si>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</si>
  <si>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</si>
  <si>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</si>
  <si>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</si>
  <si>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</si>
  <si>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</si>
  <si>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</si>
  <si>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</si>
  <si>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</si>
  <si>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</si>
  <si>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</si>
  <si>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</si>
  <si>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</si>
  <si>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</si>
  <si>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</si>
  <si>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</si>
  <si>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</si>
  <si>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</si>
  <si>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</si>
  <si>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</si>
  <si>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</si>
  <si>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</si>
  <si>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</si>
  <si>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</si>
  <si>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</si>
  <si>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</si>
  <si>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</si>
  <si>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</si>
  <si>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</si>
  <si>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</si>
  <si>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</si>
  <si>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</si>
  <si>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</si>
  <si>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</si>
  <si>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</si>
  <si>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</si>
  <si>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</si>
  <si>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</si>
  <si>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</si>
  <si>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</si>
  <si>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</si>
  <si>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</si>
  <si>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</si>
  <si>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</si>
  <si>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</si>
  <si>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</si>
  <si>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</si>
  <si>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</si>
  <si>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</si>
  <si>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</si>
  <si>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</si>
  <si>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</si>
  <si>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</si>
  <si>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</si>
  <si>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</si>
  <si>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</si>
  <si>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</si>
  <si>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</si>
  <si>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</si>
  <si>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</si>
  <si>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</si>
  <si>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</si>
  <si>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</si>
  <si>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</si>
  <si>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</si>
  <si>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</si>
  <si>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</si>
  <si>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</si>
  <si>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</si>
  <si>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</si>
  <si>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</si>
  <si>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</si>
  <si>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</si>
  <si>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</si>
  <si>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</si>
  <si>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</si>
  <si>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</si>
  <si>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</si>
  <si>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</si>
  <si>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</si>
  <si>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</si>
  <si>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</si>
  <si>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</si>
  <si>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</si>
  <si>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</si>
  <si>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</si>
  <si>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</si>
  <si>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</si>
  <si>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</si>
  <si>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</si>
  <si>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</si>
  <si>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</si>
  <si>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</si>
  <si>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</si>
  <si>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</si>
  <si>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</si>
  <si>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</si>
  <si>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</si>
  <si>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</si>
  <si>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</si>
  <si>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</si>
  <si>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</si>
  <si>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</si>
  <si>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</si>
  <si>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</si>
  <si>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</si>
  <si>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</si>
  <si>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</si>
  <si>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</si>
  <si>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</si>
  <si>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</si>
  <si>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</si>
  <si>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</si>
  <si>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</si>
  <si>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</si>
  <si>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</si>
  <si>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</si>
  <si>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</si>
  <si>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</si>
  <si>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</si>
  <si>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</si>
  <si>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</si>
  <si>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</si>
  <si>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</si>
  <si>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</si>
  <si>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</si>
  <si>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</si>
  <si>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</si>
  <si>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</si>
  <si>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</si>
  <si>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</si>
  <si>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</si>
  <si>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</si>
  <si>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</si>
  <si>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</si>
  <si>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</si>
  <si>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</si>
  <si>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</si>
  <si>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</si>
  <si>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</si>
  <si>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</si>
  <si>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</si>
  <si>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</si>
  <si>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</si>
  <si>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</si>
  <si>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</si>
  <si>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</si>
  <si>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</si>
  <si>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</si>
  <si>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</si>
  <si>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</si>
  <si>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</si>
  <si>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</si>
  <si>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</si>
  <si>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</si>
  <si>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</si>
  <si>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</si>
  <si>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</si>
  <si>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</si>
  <si>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</si>
  <si>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</si>
  <si>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</si>
  <si>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</si>
  <si>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</si>
  <si>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</si>
  <si>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</si>
  <si>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</si>
  <si>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</si>
  <si>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</si>
  <si>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</si>
  <si>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</si>
  <si>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</si>
  <si>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</si>
  <si>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</si>
  <si>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</si>
  <si>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</si>
  <si>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</si>
  <si>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</si>
  <si>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</si>
  <si>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</si>
  <si>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</si>
  <si>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</si>
  <si>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</si>
  <si>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</si>
  <si>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</si>
  <si>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</si>
  <si>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</si>
  <si>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</si>
  <si>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</si>
  <si>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</si>
  <si>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</si>
  <si>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</si>
  <si>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</si>
  <si>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</si>
  <si>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</si>
  <si>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</si>
  <si>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</si>
  <si>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</si>
  <si>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</si>
  <si>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</si>
  <si>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</si>
  <si>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</si>
  <si>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</si>
  <si>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</si>
  <si>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</si>
  <si>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</si>
  <si>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</si>
  <si>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</si>
  <si>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</si>
  <si>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</si>
  <si>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</si>
  <si>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</si>
  <si>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</si>
  <si>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</si>
  <si>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</si>
  <si>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</si>
  <si>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</si>
  <si>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</si>
  <si>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</si>
  <si>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</si>
  <si>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</si>
  <si>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</si>
  <si>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</si>
  <si>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</si>
  <si>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</si>
  <si>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</si>
  <si>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</si>
  <si>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</si>
  <si>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</si>
  <si>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</si>
  <si>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</si>
  <si>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</si>
  <si>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</si>
  <si>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</si>
  <si>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</si>
  <si>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</si>
  <si>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</si>
  <si>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</si>
  <si>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</si>
  <si>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</si>
  <si>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</si>
  <si>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</si>
  <si>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</si>
  <si>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</si>
  <si>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</si>
  <si>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</si>
  <si>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</si>
  <si>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</si>
  <si>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</si>
  <si>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</si>
  <si>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</si>
  <si>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</si>
  <si>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</si>
  <si>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</si>
  <si>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</si>
  <si>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</si>
  <si>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</si>
  <si>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</si>
  <si>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</si>
  <si>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</si>
  <si>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</si>
  <si>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</si>
  <si>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</si>
  <si>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</si>
  <si>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</si>
  <si>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</si>
  <si>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</si>
  <si>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</si>
  <si>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</si>
  <si>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</si>
  <si>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</si>
  <si>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</si>
  <si>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</si>
  <si>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</si>
  <si>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</si>
  <si>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</si>
  <si>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</si>
  <si>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</si>
  <si>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</si>
  <si>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</si>
  <si>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</si>
  <si>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</si>
  <si>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</si>
  <si>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</si>
  <si>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</si>
  <si>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</si>
  <si>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</si>
  <si>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</si>
  <si>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</si>
  <si>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</si>
  <si>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</si>
  <si>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</si>
  <si>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</si>
  <si>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</si>
  <si>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</si>
  <si>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</si>
  <si>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</si>
  <si>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</si>
  <si>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</si>
  <si>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</si>
  <si>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</si>
  <si>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</si>
  <si>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</si>
  <si>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</si>
  <si>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</si>
  <si>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</si>
  <si>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</si>
  <si>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</si>
  <si>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</si>
  <si>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</si>
  <si>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</si>
  <si>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</si>
  <si>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</si>
  <si>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</si>
  <si>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</si>
  <si>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</si>
  <si>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</si>
  <si>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</si>
  <si>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</si>
  <si>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</si>
  <si>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</si>
  <si>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</si>
  <si>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</si>
  <si>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</si>
  <si>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</si>
  <si>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</si>
  <si>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</si>
  <si>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</si>
  <si>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</si>
  <si>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</si>
  <si>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</si>
  <si>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</si>
  <si>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</si>
  <si>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</si>
  <si>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</si>
  <si>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</si>
  <si>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</si>
  <si>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</si>
  <si>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</si>
  <si>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</si>
  <si>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</si>
  <si>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</si>
  <si>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</si>
  <si>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</si>
  <si>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</si>
  <si>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</si>
  <si>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</si>
  <si>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</si>
  <si>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</si>
  <si>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</si>
  <si>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</si>
  <si>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</si>
  <si>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</si>
  <si>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</si>
  <si>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</si>
  <si>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</si>
  <si>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</si>
  <si>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</si>
  <si>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</si>
  <si>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</si>
  <si>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</si>
  <si>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</si>
  <si>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</si>
  <si>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</si>
  <si>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</si>
  <si>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</si>
  <si>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</si>
  <si>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</si>
  <si>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</si>
  <si>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</si>
  <si>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</si>
  <si>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</si>
  <si>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</si>
  <si>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</si>
  <si>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</si>
  <si>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</si>
  <si>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</si>
  <si>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</si>
  <si>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</si>
  <si>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</si>
  <si>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</si>
  <si>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</si>
  <si>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</si>
  <si>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</si>
  <si>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</si>
  <si>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</si>
  <si>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</si>
  <si>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</si>
  <si>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</si>
  <si>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</si>
  <si>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</si>
  <si>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</si>
  <si>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</si>
  <si>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</si>
  <si>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</si>
  <si>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</si>
  <si>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</si>
  <si>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</si>
  <si>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</si>
  <si>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</si>
  <si>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</si>
  <si>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</si>
  <si>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</si>
  <si>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</si>
  <si>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</si>
  <si>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</si>
  <si>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</si>
  <si>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</si>
  <si>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</si>
  <si>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</si>
  <si>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</si>
  <si>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</si>
  <si>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</si>
  <si>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</si>
  <si>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</si>
  <si>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</si>
  <si>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</si>
  <si>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</si>
  <si>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</si>
  <si>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</si>
  <si>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</si>
  <si>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</si>
  <si>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</si>
  <si>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</si>
  <si>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</si>
  <si>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</si>
  <si>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</si>
  <si>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</si>
  <si>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</si>
  <si>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</si>
  <si>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</si>
  <si>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</si>
  <si>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</si>
  <si>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</si>
  <si>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</si>
  <si>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</si>
  <si>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</si>
  <si>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</si>
  <si>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</si>
  <si>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</si>
  <si>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</si>
  <si>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</si>
  <si>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</si>
  <si>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</si>
  <si>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</si>
  <si>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</si>
  <si>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</si>
  <si>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</si>
  <si>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</si>
  <si>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</si>
  <si>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</si>
  <si>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</si>
  <si>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</si>
  <si>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</si>
  <si>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</si>
  <si>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</si>
  <si>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</si>
  <si>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</si>
  <si>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</si>
  <si>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</si>
  <si>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</si>
  <si>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</si>
  <si>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</si>
  <si>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</si>
  <si>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</si>
  <si>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</si>
  <si>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</si>
  <si>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</si>
  <si>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</si>
  <si>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</si>
  <si>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</si>
  <si>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</si>
  <si>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</si>
  <si>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</si>
  <si>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</si>
  <si>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</si>
  <si>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</si>
  <si>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</si>
  <si>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</si>
  <si>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</si>
  <si>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</si>
  <si>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</si>
  <si>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</si>
  <si>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</si>
  <si>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</si>
  <si>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</si>
  <si>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</si>
  <si>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</si>
  <si>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</si>
  <si>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</si>
  <si>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</si>
  <si>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</si>
  <si>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</si>
  <si>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</si>
  <si>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</si>
  <si>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</si>
  <si>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</si>
  <si>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</si>
  <si>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</si>
  <si>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</si>
  <si>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</si>
  <si>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</si>
  <si>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</si>
  <si>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</si>
  <si>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</si>
  <si>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</si>
  <si>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</si>
  <si>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</si>
  <si>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</si>
  <si>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</si>
  <si>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</si>
  <si>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</si>
  <si>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</si>
  <si>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</si>
  <si>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</si>
  <si>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</si>
  <si>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</si>
  <si>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</si>
  <si>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</si>
  <si>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</si>
  <si>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</si>
  <si>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</si>
  <si>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</si>
  <si>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</si>
  <si>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</si>
  <si>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</si>
  <si>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</si>
  <si>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</si>
  <si>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</si>
  <si>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</si>
  <si>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</si>
  <si>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</si>
  <si>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</si>
  <si>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</si>
  <si>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</si>
  <si>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</si>
  <si>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</si>
  <si>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</si>
  <si>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</si>
  <si>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</si>
  <si>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</si>
  <si>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</si>
  <si>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</si>
  <si>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</si>
  <si>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</si>
  <si>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</si>
  <si>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</si>
  <si>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</si>
  <si>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</si>
  <si>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</si>
  <si>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</si>
  <si>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</si>
  <si>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</si>
  <si>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</si>
  <si>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</si>
  <si>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</si>
  <si>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</si>
  <si>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</si>
  <si>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</si>
  <si>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</si>
  <si>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</si>
  <si>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</si>
  <si>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</si>
  <si>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</si>
  <si>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</si>
  <si>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</si>
  <si>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</si>
  <si>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</si>
  <si>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</si>
  <si>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</si>
  <si>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</si>
  <si>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</si>
  <si>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</si>
  <si>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</si>
  <si>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</si>
  <si>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</si>
  <si>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</si>
  <si>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</si>
  <si>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</si>
  <si>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</si>
  <si>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</si>
  <si>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</si>
  <si>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</si>
  <si>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</si>
  <si>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</si>
  <si>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</si>
  <si>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</si>
  <si>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</si>
  <si>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</si>
  <si>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</si>
  <si>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</si>
  <si>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</si>
  <si>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</si>
  <si>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</si>
  <si>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</si>
  <si>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</si>
  <si>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</si>
  <si>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</si>
  <si>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</si>
  <si>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</si>
  <si>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</si>
  <si>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</si>
  <si>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</si>
  <si>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</si>
  <si>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</si>
  <si>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</si>
  <si>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</si>
  <si>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</si>
  <si>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</si>
  <si>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</si>
  <si>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</si>
  <si>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</si>
  <si>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</si>
  <si>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</si>
  <si>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</si>
  <si>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</si>
  <si>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</si>
  <si>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</si>
  <si>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</si>
  <si>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</si>
  <si>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</si>
  <si>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</si>
  <si>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</si>
  <si>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</si>
  <si>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</si>
  <si>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</si>
  <si>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</si>
  <si>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</si>
  <si>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</si>
  <si>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</si>
  <si>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</si>
  <si>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</si>
  <si>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</si>
  <si>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</si>
  <si>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</si>
  <si>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</si>
  <si>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</si>
  <si>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</si>
  <si>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</si>
  <si>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</si>
  <si>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</si>
  <si>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</si>
  <si>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</si>
  <si>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</si>
  <si>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</si>
  <si>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</si>
  <si>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</si>
  <si>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</si>
  <si>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</si>
  <si>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</si>
  <si>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</si>
  <si>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</si>
  <si>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</si>
  <si>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</si>
  <si>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</si>
  <si>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</si>
  <si>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</si>
  <si>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</si>
  <si>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</si>
  <si>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</si>
  <si>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</si>
  <si>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</si>
  <si>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</si>
  <si>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</si>
  <si>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</si>
  <si>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</si>
  <si>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</si>
  <si>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</si>
  <si>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</si>
  <si>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</si>
  <si>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</si>
  <si>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</si>
  <si>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</si>
  <si>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</si>
  <si>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</si>
  <si>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</si>
  <si>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</si>
  <si>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</si>
  <si>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</si>
  <si>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</si>
  <si>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</si>
  <si>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</si>
  <si>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</si>
  <si>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</si>
  <si>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</si>
  <si>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</si>
  <si>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</si>
  <si>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</si>
  <si>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</si>
  <si>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</si>
  <si>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</si>
  <si>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</si>
  <si>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</si>
  <si>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</si>
  <si>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</si>
  <si>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</si>
  <si>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</si>
  <si>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</si>
  <si>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</si>
  <si>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</si>
  <si>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</si>
  <si>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</si>
  <si>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</si>
  <si>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</si>
  <si>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</si>
  <si>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</si>
  <si>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</si>
  <si>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</si>
  <si>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</si>
  <si>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</si>
  <si>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</si>
  <si>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</si>
  <si>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</si>
  <si>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</si>
  <si>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</si>
  <si>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</si>
  <si>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</si>
  <si>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</si>
  <si>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</si>
  <si>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</si>
  <si>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</si>
  <si>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</si>
  <si>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</si>
  <si>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</si>
  <si>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</si>
  <si>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</si>
  <si>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</si>
  <si>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</si>
  <si>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</si>
  <si>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</si>
  <si>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</si>
  <si>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</si>
  <si>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</si>
  <si>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</si>
  <si>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</si>
  <si>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</si>
  <si>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</si>
  <si>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</si>
  <si>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</si>
  <si>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</si>
  <si>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</si>
  <si>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</si>
  <si>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</si>
  <si>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</si>
  <si>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</si>
  <si>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</si>
  <si>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</si>
  <si>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</si>
  <si>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</si>
  <si>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</si>
  <si>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</si>
  <si>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</si>
  <si>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</si>
  <si>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</si>
  <si>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</si>
  <si>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</si>
  <si>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</si>
  <si>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</si>
  <si>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</si>
  <si>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</si>
  <si>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</si>
  <si>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</si>
  <si>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</si>
  <si>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</si>
  <si>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</si>
  <si>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</si>
  <si>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</si>
  <si>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</si>
  <si>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</si>
  <si>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</si>
  <si>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</si>
  <si>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</si>
  <si>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</si>
  <si>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</si>
  <si>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</si>
  <si>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</si>
  <si>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</si>
  <si>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</si>
  <si>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</si>
  <si>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</si>
  <si>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</si>
  <si>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</si>
  <si>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</si>
  <si>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</si>
  <si>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</si>
  <si>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</si>
  <si>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</si>
  <si>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</si>
  <si>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</si>
  <si>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</si>
  <si>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</si>
  <si>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</si>
  <si>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</si>
  <si>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</si>
  <si>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</si>
  <si>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</si>
  <si>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</si>
  <si>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</si>
  <si>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</si>
  <si>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</si>
  <si>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</si>
  <si>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</si>
  <si>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</si>
  <si>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</si>
  <si>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</si>
  <si>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</si>
  <si>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</si>
  <si>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</si>
  <si>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</si>
  <si>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</si>
  <si>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</si>
  <si>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</si>
  <si>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</si>
  <si>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</si>
  <si>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</si>
  <si>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</si>
  <si>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</si>
  <si>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</si>
  <si>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</si>
  <si>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</si>
  <si>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</si>
  <si>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</si>
  <si>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</si>
  <si>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</si>
  <si>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</si>
  <si>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</si>
  <si>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</si>
  <si>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</si>
  <si>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</si>
  <si>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</si>
  <si>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</si>
  <si>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</si>
  <si>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</si>
  <si>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</si>
  <si>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</si>
  <si>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</si>
  <si>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</si>
  <si>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</si>
  <si>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</si>
  <si>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</si>
  <si>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</si>
  <si>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</si>
  <si>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</si>
  <si>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</si>
  <si>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</si>
  <si>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</si>
  <si>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</si>
  <si>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</si>
  <si>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</si>
  <si>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</si>
  <si>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</si>
  <si>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</si>
  <si>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</si>
  <si>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</si>
  <si>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</si>
  <si>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</si>
  <si>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</si>
  <si>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</si>
  <si>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</si>
  <si>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</si>
  <si>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</si>
  <si>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</si>
  <si>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</si>
  <si>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</si>
  <si>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</si>
  <si>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</si>
  <si>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</si>
  <si>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</si>
  <si>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</si>
  <si>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</si>
  <si>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</si>
  <si>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</si>
  <si>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</si>
  <si>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</si>
  <si>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</si>
  <si>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</si>
  <si>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</si>
  <si>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</si>
  <si>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</si>
  <si>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</si>
  <si>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</si>
  <si>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</si>
  <si>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</si>
  <si>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</si>
  <si>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</si>
  <si>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</si>
  <si>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</si>
  <si>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</si>
  <si>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</si>
  <si>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</si>
  <si>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</si>
  <si>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</si>
  <si>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</si>
  <si>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</si>
  <si>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</si>
  <si>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</si>
  <si>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</si>
  <si>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</si>
  <si>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</si>
  <si>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</si>
  <si>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</si>
  <si>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</si>
  <si>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</si>
  <si>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</si>
  <si>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</si>
  <si>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</si>
  <si>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</si>
  <si>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</si>
  <si>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</si>
  <si>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</si>
  <si>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</si>
  <si>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</si>
  <si>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</si>
  <si>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</si>
  <si>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</si>
  <si>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</si>
  <si>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</si>
  <si>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</si>
  <si>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</si>
  <si>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</si>
  <si>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</si>
  <si>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</si>
  <si>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</si>
  <si>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</si>
  <si>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</si>
  <si>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</si>
  <si>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</si>
  <si>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</si>
  <si>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</si>
  <si>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</si>
  <si>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</si>
  <si>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</si>
  <si>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</si>
  <si>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</si>
  <si>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</si>
  <si>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</si>
  <si>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</si>
  <si>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</si>
  <si>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</si>
  <si>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</si>
  <si>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</si>
  <si>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</si>
  <si>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</si>
  <si>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</si>
  <si>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</si>
  <si>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</si>
  <si>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</si>
  <si>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</si>
  <si>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</si>
  <si>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</si>
  <si>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</si>
  <si>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</si>
  <si>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</si>
  <si>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</si>
  <si>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</si>
  <si>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</si>
  <si>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</si>
  <si>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</si>
  <si>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</si>
  <si>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</si>
  <si>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</si>
  <si>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</si>
  <si>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</si>
  <si>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</si>
  <si>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</si>
  <si>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</si>
  <si>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</si>
  <si>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</si>
  <si>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</si>
  <si>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</si>
  <si>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</si>
  <si>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</si>
  <si>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</si>
  <si>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</si>
  <si>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</si>
  <si>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</si>
  <si>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</si>
  <si>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</si>
  <si>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</si>
  <si>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</si>
  <si>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</si>
  <si>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</si>
  <si>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</si>
  <si>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</si>
  <si>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</si>
  <si>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</si>
  <si>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</si>
  <si>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</si>
  <si>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</si>
  <si>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</si>
  <si>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</si>
  <si>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</si>
  <si>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</si>
  <si>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</si>
  <si>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</si>
  <si>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</si>
  <si>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</si>
  <si>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</si>
  <si>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</si>
  <si>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</si>
  <si>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</si>
  <si>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</si>
  <si>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</si>
  <si>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</si>
  <si>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</si>
  <si>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</si>
  <si>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</si>
  <si>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</si>
  <si>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</si>
  <si>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</si>
  <si>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</si>
  <si>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</si>
  <si>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</si>
  <si>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</si>
  <si>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</si>
  <si>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</si>
  <si>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</si>
  <si>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</si>
  <si>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</si>
  <si>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</si>
  <si>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</si>
  <si>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</si>
  <si>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</si>
  <si>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</si>
  <si>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</si>
  <si>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</si>
  <si>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</si>
  <si>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</si>
  <si>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</si>
  <si>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</si>
  <si>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</si>
  <si>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</si>
  <si>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</si>
  <si>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</si>
  <si>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</si>
  <si>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</si>
  <si>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</si>
  <si>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</si>
  <si>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</si>
  <si>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</si>
  <si>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</si>
  <si>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</si>
  <si>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</si>
  <si>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</si>
  <si>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</si>
  <si>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</si>
  <si>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</si>
  <si>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</si>
  <si>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</si>
  <si>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</si>
  <si>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</si>
  <si>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</si>
  <si>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</si>
  <si>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</si>
  <si>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</si>
  <si>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</si>
  <si>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</si>
  <si>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</si>
  <si>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</si>
  <si>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</si>
  <si>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</si>
  <si>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</si>
  <si>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</si>
  <si>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</si>
  <si>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</si>
  <si>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</si>
  <si>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</si>
  <si>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</si>
  <si>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</si>
  <si>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</si>
  <si>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</si>
  <si>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</si>
  <si>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</si>
  <si>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</si>
  <si>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</si>
  <si>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</si>
  <si>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</si>
  <si>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</si>
  <si>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</si>
  <si>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</si>
  <si>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</si>
  <si>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</si>
  <si>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</si>
  <si>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</si>
  <si>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</si>
  <si>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</si>
  <si>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</si>
  <si>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</si>
  <si>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</si>
  <si>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</si>
  <si>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</si>
  <si>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</si>
  <si>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</si>
  <si>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</si>
  <si>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</si>
  <si>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</si>
  <si>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</si>
  <si>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</si>
  <si>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</si>
  <si>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</si>
  <si>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</si>
  <si>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</si>
  <si>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</si>
  <si>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</si>
  <si>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</si>
  <si>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</si>
  <si>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</si>
  <si>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</si>
  <si>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</si>
  <si>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</si>
  <si>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</si>
  <si>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</si>
  <si>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</si>
  <si>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</si>
  <si>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</si>
  <si>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</si>
  <si>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</si>
  <si>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</si>
  <si>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</si>
  <si>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</si>
  <si>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</si>
  <si>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</si>
  <si>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</si>
  <si>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</si>
  <si>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</si>
  <si>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</si>
  <si>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</si>
  <si>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</si>
  <si>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</si>
  <si>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</si>
  <si>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</si>
  <si>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</si>
  <si>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</si>
  <si>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</si>
  <si>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</si>
  <si>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</si>
  <si>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</si>
  <si>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</si>
  <si>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</si>
  <si>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</si>
  <si>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</si>
  <si>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</si>
  <si>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</si>
  <si>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</si>
  <si>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</si>
  <si>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</si>
  <si>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</si>
  <si>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</si>
  <si>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</si>
  <si>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</si>
  <si>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</si>
  <si>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</si>
  <si>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</si>
  <si>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</si>
  <si>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</si>
  <si>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</si>
  <si>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</si>
  <si>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</si>
  <si>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</si>
  <si>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</si>
  <si>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</si>
  <si>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</si>
  <si>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</si>
  <si>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</si>
  <si>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</si>
  <si>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</si>
  <si>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</si>
  <si>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</si>
  <si>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</si>
  <si>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</si>
  <si>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</si>
  <si>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</si>
  <si>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</si>
  <si>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</si>
  <si>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</si>
  <si>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</si>
  <si>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</si>
  <si>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</si>
  <si>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</si>
  <si>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</si>
  <si>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</si>
  <si>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</si>
  <si>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</si>
  <si>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</si>
  <si>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</si>
  <si>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</si>
  <si>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</si>
  <si>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</si>
  <si>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</si>
  <si>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</si>
  <si>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</si>
  <si>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</si>
  <si>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</si>
  <si>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</si>
  <si>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</si>
  <si>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</si>
  <si>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</si>
  <si>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</si>
  <si>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</si>
  <si>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</si>
  <si>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</si>
  <si>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</si>
  <si>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</si>
  <si>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</si>
  <si>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</si>
  <si>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</si>
  <si>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</si>
  <si>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</si>
  <si>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</si>
  <si>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</si>
  <si>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</si>
  <si>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</si>
  <si>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</si>
  <si>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</si>
  <si>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</si>
  <si>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</si>
  <si>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</si>
  <si>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</si>
  <si>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</si>
  <si>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</si>
  <si>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</si>
  <si>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</si>
  <si>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</si>
  <si>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</si>
  <si>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</si>
  <si>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</si>
  <si>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</si>
  <si>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</si>
  <si>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</si>
  <si>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</si>
  <si>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</si>
  <si>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</si>
  <si>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</si>
  <si>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</si>
  <si>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</si>
  <si>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</si>
  <si>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</si>
  <si>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</si>
  <si>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</si>
  <si>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</si>
  <si>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</si>
  <si>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</si>
  <si>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</si>
  <si>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</si>
  <si>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</si>
  <si>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</si>
  <si>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</si>
  <si>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</si>
  <si>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</si>
  <si>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</si>
  <si>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</si>
  <si>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</si>
  <si>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</si>
  <si>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</si>
  <si>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</si>
  <si>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</si>
  <si>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</si>
  <si>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</si>
  <si>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</si>
  <si>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</si>
  <si>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</si>
  <si>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</si>
  <si>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</si>
  <si>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</si>
  <si>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</si>
  <si>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</si>
  <si>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</si>
  <si>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</si>
  <si>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</si>
  <si>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</si>
  <si>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</si>
  <si>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</si>
  <si>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</si>
  <si>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</si>
  <si>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</si>
  <si>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</si>
  <si>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</si>
  <si>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</si>
  <si>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</si>
  <si>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</si>
  <si>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</si>
  <si>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</si>
  <si>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</si>
  <si>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</si>
  <si>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</si>
  <si>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</si>
  <si>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</si>
  <si>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</si>
  <si>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</si>
  <si>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</si>
  <si>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</si>
  <si>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</si>
  <si>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</si>
  <si>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</si>
  <si>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</si>
  <si>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</si>
  <si>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</si>
  <si>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</si>
  <si>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</si>
  <si>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</si>
  <si>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</si>
  <si>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</si>
  <si>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</si>
  <si>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</si>
  <si>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</si>
  <si>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</si>
  <si>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</si>
  <si>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</si>
  <si>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</si>
  <si>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</si>
  <si>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</si>
  <si>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</si>
  <si>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</si>
  <si>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</si>
  <si>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</si>
  <si>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</si>
  <si>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</si>
  <si>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</si>
  <si>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</si>
  <si>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</si>
  <si>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</si>
  <si>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</si>
  <si>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</si>
  <si>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</si>
  <si>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</si>
  <si>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</si>
  <si>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</si>
  <si>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</si>
  <si>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</si>
  <si>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</si>
  <si>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</si>
  <si>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</si>
  <si>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</si>
  <si>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</si>
  <si>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</si>
  <si>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</si>
  <si>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</si>
  <si>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</si>
  <si>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</si>
  <si>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</si>
  <si>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</si>
  <si>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</si>
  <si>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</si>
  <si>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</si>
  <si>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</si>
  <si>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</si>
  <si>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</si>
  <si>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</si>
  <si>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</si>
  <si>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</si>
  <si>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</si>
  <si>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</si>
  <si>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</si>
  <si>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</si>
  <si>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</si>
  <si>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</si>
  <si>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</si>
  <si>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</si>
  <si>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</si>
  <si>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</si>
  <si>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</si>
  <si>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</si>
  <si>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</si>
  <si>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</si>
  <si>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</si>
  <si>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</si>
  <si>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</si>
  <si>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</si>
  <si>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</si>
  <si>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</si>
  <si>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</si>
  <si>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</si>
  <si>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</si>
  <si>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</si>
  <si>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</si>
  <si>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</si>
  <si>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</si>
  <si>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</si>
  <si>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</si>
  <si>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</si>
  <si>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</si>
  <si>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</si>
  <si>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</si>
  <si>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</si>
  <si>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</si>
  <si>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</si>
  <si>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</si>
  <si>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</si>
  <si>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</si>
  <si>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</si>
  <si>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</si>
  <si>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</si>
  <si>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</si>
  <si>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</si>
  <si>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</si>
  <si>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</si>
  <si>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</si>
  <si>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</si>
  <si>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</si>
  <si>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</si>
  <si>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</si>
  <si>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</si>
  <si>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</si>
  <si>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</si>
  <si>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</si>
  <si>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</si>
  <si>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</si>
  <si>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</si>
  <si>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</si>
  <si>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</si>
  <si>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</si>
  <si>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</si>
  <si>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</si>
  <si>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</si>
  <si>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</si>
  <si>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</si>
  <si>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</si>
  <si>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</si>
  <si>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</si>
  <si>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</si>
  <si>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</si>
  <si>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</si>
  <si>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</si>
  <si>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</si>
  <si>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</si>
  <si>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</si>
  <si>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</si>
  <si>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</si>
  <si>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</si>
  <si>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</si>
  <si>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</si>
  <si>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</si>
  <si>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</si>
  <si>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</si>
  <si>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</si>
  <si>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</si>
  <si>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</si>
  <si>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</si>
  <si>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</si>
  <si>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</si>
  <si>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</si>
  <si>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</si>
  <si>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</si>
  <si>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</si>
  <si>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</si>
  <si>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</si>
  <si>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</si>
  <si>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</si>
  <si>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</si>
  <si>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</si>
  <si>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</si>
  <si>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</si>
  <si>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</si>
  <si>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</si>
  <si>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</si>
  <si>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</si>
  <si>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</si>
  <si>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</si>
  <si>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</si>
  <si>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</si>
  <si>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</si>
  <si>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</si>
  <si>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</si>
  <si>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</si>
  <si>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</si>
  <si>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</si>
  <si>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</si>
  <si>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</si>
  <si>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</si>
  <si>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</si>
  <si>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</si>
  <si>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</si>
  <si>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</si>
  <si>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</si>
  <si>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</si>
  <si>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</si>
  <si>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</si>
  <si>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</si>
  <si>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</si>
  <si>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</si>
  <si>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</si>
  <si>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</si>
  <si>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</si>
  <si>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</si>
  <si>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</si>
  <si>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</si>
  <si>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</si>
  <si>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</si>
  <si>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</si>
  <si>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</si>
  <si>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</si>
  <si>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</si>
  <si>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</si>
  <si>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</si>
  <si>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</si>
  <si>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</si>
  <si>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</si>
  <si>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</si>
  <si>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</si>
  <si>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</si>
  <si>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</si>
  <si>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</si>
  <si>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</si>
  <si>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</si>
  <si>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</si>
  <si>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</si>
  <si>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</si>
  <si>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</si>
  <si>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</si>
  <si>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</si>
  <si>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</si>
  <si>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</si>
  <si>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</si>
  <si>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</si>
  <si>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</si>
  <si>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</si>
  <si>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</si>
  <si>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</si>
  <si>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</si>
  <si>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</si>
  <si>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</si>
  <si>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</si>
  <si>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</si>
  <si>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</si>
  <si>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</si>
  <si>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</si>
  <si>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</si>
  <si>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</si>
  <si>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</si>
  <si>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</si>
  <si>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</si>
  <si>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</si>
  <si>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</si>
  <si>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</si>
  <si>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</si>
  <si>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</si>
  <si>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</si>
  <si>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</si>
  <si>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</si>
  <si>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</si>
  <si>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</si>
  <si>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</si>
  <si>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</si>
  <si>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</si>
  <si>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</si>
  <si>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</si>
  <si>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</si>
  <si>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</si>
  <si>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</si>
  <si>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</si>
  <si>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</si>
  <si>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</si>
  <si>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</si>
  <si>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</si>
  <si>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</si>
  <si>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</si>
  <si>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</si>
  <si>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</si>
  <si>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</si>
  <si>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</si>
  <si>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</si>
  <si>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</si>
  <si>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</si>
  <si>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</si>
  <si>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</si>
  <si>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</si>
  <si>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</si>
  <si>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</si>
  <si>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</si>
  <si>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</si>
  <si>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</si>
  <si>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</si>
  <si>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</si>
  <si>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</si>
  <si>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</si>
  <si>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</si>
  <si>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</si>
  <si>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</si>
  <si>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</si>
  <si>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</si>
  <si>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</si>
  <si>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</si>
  <si>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</si>
  <si>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</si>
  <si>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</si>
  <si>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</si>
  <si>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</si>
  <si>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</si>
  <si>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</si>
  <si>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</si>
  <si>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</si>
  <si>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</si>
  <si>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</si>
  <si>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</si>
  <si>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</si>
  <si>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</si>
  <si>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</si>
  <si>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</si>
  <si>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</si>
  <si>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</si>
  <si>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</si>
  <si>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</si>
  <si>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</si>
  <si>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</si>
  <si>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</si>
  <si>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</si>
  <si>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</si>
  <si>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</si>
  <si>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</si>
  <si>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</si>
  <si>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</si>
  <si>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</si>
  <si>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</si>
  <si>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</si>
  <si>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</si>
  <si>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</si>
  <si>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</si>
  <si>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</si>
  <si>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</si>
  <si>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</si>
  <si>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</si>
  <si>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</si>
  <si>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</si>
  <si>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</si>
  <si>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</si>
  <si>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</si>
  <si>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</si>
  <si>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</si>
  <si>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</si>
  <si>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</si>
  <si>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</si>
  <si>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</si>
  <si>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</si>
  <si>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</si>
  <si>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</si>
  <si>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</si>
  <si>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</si>
  <si>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</si>
  <si>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</si>
  <si>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</si>
  <si>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</si>
  <si>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</si>
  <si>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</si>
  <si>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</si>
  <si>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</si>
  <si>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</si>
  <si>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</si>
  <si>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</si>
  <si>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</si>
  <si>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</si>
  <si>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</si>
  <si>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</si>
  <si>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</si>
  <si>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</si>
  <si>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</si>
  <si>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</si>
  <si>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</si>
  <si>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</si>
  <si>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</si>
  <si>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</si>
  <si>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</si>
  <si>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</si>
  <si>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</si>
  <si>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</si>
  <si>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</si>
  <si>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</si>
  <si>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</si>
  <si>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</si>
  <si>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</si>
  <si>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</si>
  <si>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</si>
  <si>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</si>
  <si>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</si>
  <si>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</si>
  <si>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</si>
  <si>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</si>
  <si>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</si>
  <si>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</si>
  <si>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</si>
  <si>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</si>
  <si>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</si>
  <si>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</si>
  <si>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</si>
  <si>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</si>
  <si>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</si>
  <si>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</si>
  <si>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</si>
  <si>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</si>
  <si>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</si>
  <si>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</si>
  <si>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</si>
  <si>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</si>
  <si>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</si>
  <si>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</si>
  <si>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</si>
  <si>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</si>
  <si>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</si>
  <si>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</si>
  <si>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</si>
  <si>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</si>
  <si>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</si>
  <si>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</si>
  <si>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</si>
  <si>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</si>
  <si>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</si>
  <si>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</si>
  <si>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</si>
  <si>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</si>
  <si>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</si>
  <si>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</si>
  <si>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</si>
  <si>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</si>
  <si>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</si>
  <si>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</si>
  <si>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</si>
  <si>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</si>
  <si>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</si>
  <si>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</si>
  <si>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</si>
  <si>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</si>
  <si>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</si>
  <si>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</si>
  <si>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</si>
  <si>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</si>
  <si>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</si>
  <si>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</si>
  <si>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</si>
  <si>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</si>
  <si>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</si>
  <si>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</si>
  <si>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</si>
  <si>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</si>
  <si>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</si>
  <si>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</si>
  <si>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</si>
  <si>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</si>
  <si>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</si>
  <si>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</si>
  <si>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</si>
  <si>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</si>
  <si>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</si>
  <si>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</si>
  <si>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</si>
  <si>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</si>
  <si>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</si>
  <si>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</si>
  <si>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</si>
  <si>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</si>
  <si>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</si>
  <si>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</si>
  <si>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</si>
  <si>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</si>
  <si>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</si>
  <si>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</si>
  <si>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</si>
  <si>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</si>
  <si>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</si>
  <si>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</si>
  <si>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</si>
  <si>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</si>
  <si>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</si>
  <si>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</si>
  <si>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</si>
  <si>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</si>
  <si>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</si>
  <si>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</si>
  <si>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</si>
  <si>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</si>
  <si>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</si>
  <si>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</si>
  <si>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</si>
  <si>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</si>
  <si>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</si>
  <si>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</si>
  <si>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</si>
  <si>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</si>
  <si>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</si>
  <si>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</si>
  <si>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</si>
  <si>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</si>
  <si>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</si>
  <si>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</si>
  <si>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</si>
  <si>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</si>
  <si>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</si>
  <si>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</si>
  <si>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</si>
  <si>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</si>
  <si>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</si>
  <si>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</si>
  <si>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</si>
  <si>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</si>
  <si>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</si>
  <si>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</si>
  <si>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</si>
  <si>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</si>
  <si>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</si>
  <si>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</si>
  <si>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</si>
  <si>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</si>
  <si>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</si>
  <si>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</si>
  <si>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</si>
  <si>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</si>
  <si>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</si>
  <si>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</si>
  <si>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</si>
  <si>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</si>
  <si>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</si>
  <si>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</si>
  <si>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</si>
  <si>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</si>
  <si>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</si>
  <si>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</si>
  <si>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</si>
  <si>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</si>
  <si>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</si>
  <si>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</si>
  <si>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</si>
  <si>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</si>
  <si>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</si>
  <si>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</si>
  <si>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</si>
  <si>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</si>
  <si>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</si>
  <si>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</si>
  <si>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</si>
  <si>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</si>
  <si>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</si>
  <si>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</si>
  <si>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</si>
  <si>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</si>
  <si>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</si>
  <si>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</si>
  <si>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</si>
  <si>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</si>
  <si>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</si>
  <si>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</si>
  <si>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</si>
  <si>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</si>
  <si>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</si>
  <si>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</si>
  <si>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</si>
  <si>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</si>
  <si>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</si>
  <si>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</si>
  <si>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</si>
  <si>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</si>
  <si>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</si>
  <si>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</si>
  <si>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</si>
  <si>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</si>
  <si>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</si>
  <si>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</si>
  <si>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</si>
  <si>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</si>
  <si>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</si>
  <si>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</si>
  <si>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</si>
  <si>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</si>
  <si>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</si>
  <si>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</si>
  <si>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</si>
  <si>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</si>
  <si>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</si>
  <si>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</si>
  <si>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</si>
  <si>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</si>
  <si>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</si>
  <si>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</si>
  <si>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</si>
  <si>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</si>
  <si>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</si>
  <si>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</si>
  <si>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</si>
  <si>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</si>
  <si>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</si>
  <si>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</si>
  <si>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</si>
  <si>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</si>
  <si>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</si>
  <si>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</si>
  <si>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</si>
  <si>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</si>
  <si>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</si>
  <si>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</si>
  <si>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</si>
  <si>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</si>
  <si>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</si>
  <si>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</si>
  <si>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</si>
  <si>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</si>
  <si>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</si>
  <si>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</si>
  <si>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</si>
  <si>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</si>
  <si>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</si>
  <si>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</si>
  <si>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</si>
  <si>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</si>
  <si>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</si>
  <si>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</si>
  <si>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</si>
  <si>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</si>
  <si>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</si>
  <si>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</si>
  <si>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</si>
  <si>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</si>
  <si>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</si>
  <si>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</si>
  <si>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</si>
  <si>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</si>
  <si>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</si>
  <si>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</si>
  <si>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</si>
  <si>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</si>
  <si>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</si>
  <si>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</si>
  <si>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</si>
  <si>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</si>
  <si>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</si>
  <si>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</si>
  <si>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</si>
  <si>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</si>
  <si>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</si>
  <si>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</si>
  <si>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</si>
  <si>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</si>
  <si>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</si>
  <si>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</si>
  <si>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</si>
  <si>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</si>
  <si>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</si>
  <si>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</si>
  <si>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</si>
  <si>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</si>
  <si>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</si>
  <si>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</si>
  <si>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</si>
  <si>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</si>
  <si>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</si>
  <si>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</si>
  <si>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</si>
  <si>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</si>
  <si>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</si>
  <si>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</si>
  <si>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</si>
  <si>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</si>
  <si>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</si>
  <si>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</si>
  <si>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</si>
  <si>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</si>
  <si>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</si>
  <si>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</si>
  <si>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</si>
  <si>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</si>
  <si>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</si>
  <si>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</si>
  <si>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</si>
  <si>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</si>
  <si>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</si>
  <si>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</si>
  <si>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</si>
  <si>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</si>
  <si>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</si>
  <si>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</si>
  <si>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</si>
  <si>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</si>
  <si>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</si>
  <si>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</si>
  <si>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</si>
  <si>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</si>
  <si>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</si>
  <si>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</si>
  <si>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</si>
  <si>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</si>
  <si>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</si>
  <si>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</si>
  <si>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</si>
  <si>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</si>
  <si>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</si>
  <si>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</si>
  <si>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</si>
  <si>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</si>
  <si>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</si>
  <si>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</si>
  <si>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</si>
  <si>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</si>
  <si>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</si>
  <si>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</si>
  <si>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</si>
  <si>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</si>
  <si>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</si>
  <si>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</si>
  <si>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</si>
  <si>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</si>
  <si>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</si>
  <si>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</si>
  <si>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</si>
  <si>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</si>
  <si>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</si>
  <si>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</si>
  <si>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</si>
  <si>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</si>
  <si>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</si>
  <si>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</si>
  <si>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</si>
  <si>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</si>
  <si>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</si>
  <si>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</si>
  <si>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</si>
  <si>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</si>
  <si>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</si>
  <si>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</si>
  <si>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</si>
  <si>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</si>
  <si>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</si>
  <si>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</si>
  <si>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</si>
  <si>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</si>
  <si>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</si>
  <si>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</si>
  <si>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</si>
  <si>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</si>
  <si>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</si>
  <si>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</si>
  <si>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</si>
  <si>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</si>
  <si>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</si>
  <si>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</si>
  <si>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</si>
  <si>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</si>
  <si>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</si>
  <si>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</si>
  <si>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</si>
  <si>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</si>
  <si>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</si>
  <si>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</si>
  <si>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</si>
  <si>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</si>
  <si>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</si>
  <si>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</si>
  <si>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</si>
  <si>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</si>
  <si>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</si>
  <si>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</si>
  <si>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</si>
  <si>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</si>
  <si>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</si>
  <si>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</si>
  <si>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</si>
  <si>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</si>
  <si>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</si>
  <si>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</si>
  <si>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</si>
  <si>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</si>
  <si>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</si>
  <si>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</si>
  <si>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</si>
  <si>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</si>
  <si>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</si>
  <si>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</si>
  <si>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</si>
  <si>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</si>
  <si>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</si>
  <si>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</si>
  <si>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</si>
  <si>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</si>
  <si>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</si>
  <si>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</si>
  <si>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</si>
  <si>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</si>
  <si>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</si>
  <si>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</si>
  <si>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</si>
  <si>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</si>
  <si>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</si>
  <si>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</si>
  <si>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</si>
  <si>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</si>
  <si>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</si>
  <si>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</si>
  <si>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</si>
  <si>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</si>
  <si>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</si>
  <si>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</si>
  <si>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</si>
  <si>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</si>
  <si>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</si>
  <si>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</si>
  <si>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</si>
  <si>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</si>
  <si>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</si>
  <si>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</si>
  <si>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</si>
  <si>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</si>
  <si>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</si>
  <si>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</si>
  <si>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</si>
  <si>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</si>
  <si>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</si>
  <si>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</si>
  <si>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</si>
  <si>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</si>
  <si>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</si>
  <si>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</si>
  <si>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</si>
  <si>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</si>
  <si>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</si>
  <si>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</si>
  <si>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</si>
  <si>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</si>
  <si>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</si>
  <si>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</si>
  <si>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</si>
  <si>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</si>
  <si>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</si>
  <si>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</si>
  <si>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</si>
  <si>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</si>
  <si>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</si>
  <si>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</si>
  <si>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</si>
  <si>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</si>
  <si>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</si>
  <si>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</si>
  <si>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</si>
  <si>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</si>
  <si>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</si>
  <si>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</si>
  <si>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</si>
  <si>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</si>
  <si>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</si>
  <si>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</si>
  <si>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</si>
  <si>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</si>
  <si>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</si>
  <si>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</si>
  <si>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</si>
  <si>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</si>
  <si>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</si>
  <si>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</si>
  <si>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</si>
  <si>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</si>
  <si>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</si>
  <si>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</si>
  <si>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</si>
  <si>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</si>
  <si>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</si>
  <si>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</si>
  <si>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</si>
  <si>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</si>
  <si>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</si>
  <si>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</si>
  <si>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</si>
  <si>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</si>
  <si>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</si>
  <si>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</si>
  <si>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</si>
  <si>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</si>
  <si>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</si>
  <si>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</si>
  <si>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</si>
  <si>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</si>
  <si>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</si>
  <si>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</si>
  <si>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</si>
  <si>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</si>
  <si>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</si>
  <si>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</si>
  <si>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</si>
  <si>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</si>
  <si>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</si>
  <si>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</si>
  <si>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</si>
  <si>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</si>
  <si>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</si>
  <si>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</si>
  <si>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</si>
  <si>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</si>
  <si>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</si>
  <si>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</si>
  <si>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</si>
  <si>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</si>
  <si>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</si>
  <si>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</si>
  <si>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</si>
  <si>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</si>
  <si>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</si>
  <si>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</si>
  <si>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</si>
  <si>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</si>
  <si>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</si>
  <si>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</si>
  <si>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</si>
  <si>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</si>
  <si>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</si>
  <si>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</si>
  <si>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</si>
  <si>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</si>
  <si>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</si>
  <si>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</si>
  <si>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</si>
  <si>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</si>
  <si>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</si>
  <si>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</si>
  <si>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</si>
  <si>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</si>
  <si>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</si>
  <si>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</si>
  <si>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</si>
  <si>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</si>
  <si>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</si>
  <si>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</si>
  <si>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</si>
  <si>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</si>
  <si>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</si>
  <si>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</si>
  <si>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</si>
  <si>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</si>
  <si>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</si>
  <si>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</si>
  <si>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</si>
  <si>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</si>
  <si>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</si>
  <si>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</si>
  <si>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</si>
  <si>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</si>
  <si>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</si>
  <si>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</si>
  <si>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</si>
  <si>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</si>
  <si>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</si>
  <si>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</si>
  <si>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</si>
  <si>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</si>
  <si>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</si>
  <si>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</si>
  <si>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</si>
  <si>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</si>
  <si>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</si>
  <si>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</si>
  <si>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</si>
  <si>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</si>
  <si>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</si>
  <si>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</si>
  <si>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</si>
  <si>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</si>
  <si>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</si>
  <si>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</si>
  <si>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</si>
  <si>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</si>
  <si>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</si>
  <si>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</si>
  <si>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</si>
  <si>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</si>
  <si>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</si>
  <si>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</si>
  <si>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</si>
  <si>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</si>
  <si>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</si>
  <si>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</si>
  <si>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</si>
  <si>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</si>
  <si>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</si>
  <si>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</si>
  <si>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</si>
  <si>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</si>
  <si>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</si>
  <si>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</si>
  <si>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</si>
  <si>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</si>
  <si>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</si>
  <si>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</si>
  <si>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</si>
  <si>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</si>
  <si>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</si>
  <si>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</si>
  <si>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</si>
  <si>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</si>
  <si>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</si>
  <si>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</si>
  <si>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</si>
  <si>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</si>
  <si>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</si>
  <si>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</si>
  <si>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</si>
  <si>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</si>
  <si>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</si>
  <si>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</si>
  <si>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</si>
  <si>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</si>
  <si>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</si>
  <si>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</si>
  <si>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</si>
  <si>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</si>
  <si>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</si>
  <si>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</si>
  <si>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</si>
  <si>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</si>
  <si>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</si>
  <si>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</si>
  <si>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</si>
  <si>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</si>
  <si>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</si>
  <si>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</si>
  <si>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</si>
  <si>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</si>
  <si>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</si>
  <si>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</si>
  <si>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</si>
  <si>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</si>
  <si>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</si>
  <si>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</si>
  <si>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</si>
  <si>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</si>
  <si>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</si>
  <si>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</si>
  <si>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</si>
  <si>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</si>
  <si>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</si>
  <si>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</si>
  <si>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</si>
  <si>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</si>
  <si>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</si>
  <si>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</si>
  <si>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</si>
  <si>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</si>
  <si>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</si>
  <si>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</si>
  <si>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</si>
  <si>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</si>
  <si>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</si>
  <si>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</si>
  <si>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</si>
  <si>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</si>
  <si>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</si>
  <si>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</si>
  <si>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</si>
  <si>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</si>
  <si>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</si>
  <si>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</si>
  <si>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</si>
  <si>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</si>
  <si>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</si>
  <si>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</si>
  <si>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</si>
  <si>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</si>
  <si>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</si>
  <si>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</si>
  <si>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</si>
  <si>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</si>
  <si>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</si>
  <si>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</si>
  <si>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</si>
  <si>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</si>
  <si>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</si>
  <si>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</si>
  <si>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</si>
  <si>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</si>
  <si>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</si>
  <si>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</si>
  <si>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</si>
  <si>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</si>
  <si>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</si>
  <si>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</si>
  <si>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</si>
  <si>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</si>
  <si>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</si>
  <si>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</si>
  <si>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</si>
  <si>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</si>
  <si>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</si>
  <si>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</si>
  <si>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</si>
  <si>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</si>
  <si>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</si>
  <si>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</si>
  <si>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</si>
  <si>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</si>
  <si>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</si>
  <si>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</si>
  <si>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</si>
  <si>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</si>
  <si>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</si>
  <si>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</si>
  <si>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</si>
  <si>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</si>
  <si>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</si>
  <si>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</si>
  <si>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</si>
  <si>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</si>
  <si>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</si>
  <si>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</si>
  <si>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</si>
  <si>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</si>
  <si>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</si>
  <si>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</si>
  <si>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</si>
  <si>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</si>
  <si>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</si>
  <si>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</si>
  <si>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</si>
  <si>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</si>
  <si>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</si>
  <si>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</si>
  <si>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</si>
  <si>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</si>
  <si>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</si>
  <si>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</si>
  <si>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</si>
  <si>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</si>
  <si>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</si>
  <si>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</si>
  <si>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</si>
  <si>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</si>
  <si>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</si>
  <si>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</si>
  <si>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</si>
  <si>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</si>
  <si>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</si>
  <si>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</si>
  <si>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</si>
  <si>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</si>
  <si>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</si>
  <si>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</si>
  <si>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</si>
  <si>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</si>
  <si>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</si>
  <si>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</si>
  <si>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</si>
  <si>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</si>
  <si>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</si>
  <si>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</si>
  <si>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</si>
  <si>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</si>
  <si>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</si>
  <si>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</si>
  <si>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</si>
  <si>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</si>
  <si>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</si>
  <si>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</si>
  <si>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</si>
  <si>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</si>
  <si>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</si>
  <si>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</si>
  <si>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</si>
  <si>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</si>
  <si>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</si>
  <si>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</si>
  <si>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</si>
  <si>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</si>
  <si>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</si>
  <si>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</si>
  <si>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</si>
  <si>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</si>
  <si>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</si>
  <si>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</si>
  <si>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</si>
  <si>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</si>
  <si>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</si>
  <si>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</si>
  <si>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</si>
  <si>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</si>
  <si>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</si>
  <si>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</si>
  <si>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</si>
  <si>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</si>
  <si>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</si>
  <si>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</si>
  <si>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</si>
  <si>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</si>
  <si>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</si>
  <si>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</si>
  <si>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</si>
  <si>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</si>
  <si>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</si>
  <si>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</si>
  <si>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</si>
  <si>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</si>
  <si>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</si>
  <si>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</si>
  <si>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</si>
  <si>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</si>
  <si>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</si>
  <si>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</si>
  <si>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</si>
  <si>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</si>
  <si>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</si>
  <si>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</si>
  <si>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</si>
  <si>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</si>
  <si>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</si>
  <si>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</si>
  <si>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</si>
  <si>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</si>
  <si>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</si>
  <si>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</si>
  <si>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</si>
  <si>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</si>
  <si>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</si>
  <si>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</si>
  <si>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</si>
  <si>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</si>
  <si>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</si>
  <si>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</si>
  <si>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</si>
  <si>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</si>
  <si>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</si>
  <si>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</si>
  <si>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</si>
  <si>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</si>
  <si>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</si>
  <si>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</si>
  <si>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</si>
  <si>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</si>
  <si>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</si>
  <si>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</si>
  <si>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</si>
  <si>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</si>
  <si>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</si>
  <si>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</si>
  <si>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</si>
  <si>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</si>
  <si>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</si>
  <si>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</si>
  <si>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</si>
  <si>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</si>
  <si>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</si>
  <si>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</si>
  <si>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</si>
  <si>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</si>
  <si>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</si>
  <si>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</si>
  <si>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</si>
  <si>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</si>
  <si>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</si>
  <si>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</si>
  <si>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</si>
  <si>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</si>
  <si>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</si>
  <si>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</si>
  <si>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</si>
  <si>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</si>
  <si>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</si>
  <si>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</si>
  <si>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</si>
  <si>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</si>
  <si>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</si>
  <si>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</si>
  <si>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</si>
  <si>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</si>
  <si>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</si>
  <si>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</si>
  <si>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</si>
  <si>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</si>
  <si>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</si>
  <si>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</si>
  <si>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</si>
  <si>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</si>
  <si>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</si>
  <si>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</si>
  <si>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</si>
  <si>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</si>
  <si>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</si>
  <si>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</si>
  <si>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</si>
  <si>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</si>
  <si>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</si>
  <si>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</si>
  <si>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</si>
  <si>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</si>
  <si>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</si>
  <si>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</si>
  <si>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</si>
  <si>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</si>
  <si>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</si>
  <si>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</si>
  <si>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</si>
  <si>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</si>
  <si>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</si>
  <si>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</si>
  <si>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</si>
  <si>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</si>
  <si>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</si>
  <si>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</si>
  <si>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</si>
  <si>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</si>
  <si>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</si>
  <si>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</si>
  <si>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</si>
  <si>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</si>
  <si>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</si>
  <si>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</si>
  <si>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</si>
  <si>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</si>
  <si>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</si>
  <si>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</si>
  <si>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</si>
  <si>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</si>
  <si>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</si>
  <si>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</si>
  <si>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</si>
  <si>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</si>
  <si>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</si>
  <si>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</si>
  <si>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</si>
  <si>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</si>
  <si>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</si>
  <si>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</si>
  <si>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</si>
  <si>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</si>
  <si>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</si>
  <si>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</si>
  <si>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</si>
  <si>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</si>
  <si>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</si>
  <si>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</si>
  <si>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</si>
  <si>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</si>
  <si>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</si>
  <si>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</si>
  <si>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</si>
  <si>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</si>
  <si>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</si>
  <si>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</si>
  <si>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</si>
  <si>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</si>
  <si>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</si>
  <si>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</si>
  <si>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</si>
  <si>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</si>
  <si>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</si>
  <si>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</si>
  <si>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</si>
  <si>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</si>
  <si>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</si>
  <si>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</si>
  <si>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</si>
  <si>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</si>
  <si>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</si>
  <si>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</si>
  <si>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</si>
  <si>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</si>
  <si>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</si>
  <si>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</si>
  <si>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</si>
  <si>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</si>
  <si>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</si>
  <si>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</si>
  <si>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</si>
  <si>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</si>
  <si>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</si>
  <si>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</si>
  <si>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</si>
  <si>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</si>
  <si>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</si>
  <si>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</si>
  <si>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</si>
  <si>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</si>
  <si>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</si>
  <si>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</si>
  <si>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</si>
  <si>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</si>
  <si>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</si>
  <si>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</si>
  <si>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</si>
  <si>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</si>
  <si>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</si>
  <si>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</si>
  <si>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</si>
  <si>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</si>
  <si>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</si>
  <si>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</si>
  <si>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</si>
  <si>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</si>
  <si>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</si>
  <si>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</si>
  <si>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</si>
  <si>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</si>
  <si>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</si>
  <si>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</si>
  <si>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</si>
  <si>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</si>
  <si>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</si>
  <si>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</si>
  <si>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</si>
  <si>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</si>
  <si>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</si>
  <si>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</si>
  <si>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</si>
  <si>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</si>
  <si>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</si>
  <si>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</si>
  <si>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</si>
  <si>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</si>
  <si>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</si>
  <si>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</si>
  <si>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</si>
  <si>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</si>
  <si>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</si>
  <si>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</si>
  <si>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</si>
  <si>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</si>
  <si>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</si>
  <si>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</si>
  <si>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</si>
  <si>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</si>
  <si>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</si>
  <si>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</si>
  <si>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</si>
  <si>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</si>
  <si>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</si>
  <si>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</si>
  <si>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</si>
  <si>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</si>
  <si>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</si>
  <si>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</si>
  <si>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</si>
  <si>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</si>
  <si>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</si>
  <si>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</si>
  <si>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</si>
  <si>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</si>
  <si>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</si>
  <si>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</si>
  <si>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</si>
  <si>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</si>
  <si>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</si>
  <si>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</si>
  <si>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</si>
  <si>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</si>
  <si>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</si>
  <si>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</si>
  <si>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</si>
  <si>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</si>
  <si>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</si>
  <si>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</si>
  <si>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</si>
  <si>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</si>
  <si>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</si>
  <si>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</si>
  <si>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</si>
  <si>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</si>
  <si>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</si>
  <si>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</si>
  <si>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</si>
  <si>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</si>
  <si>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</si>
  <si>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</si>
  <si>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</si>
  <si>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</si>
  <si>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</si>
  <si>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</si>
  <si>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</si>
  <si>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</si>
  <si>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</si>
  <si>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</si>
  <si>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</si>
  <si>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</si>
  <si>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</si>
  <si>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</si>
  <si>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</si>
  <si>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</si>
  <si>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</si>
  <si>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</si>
  <si>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</si>
  <si>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</si>
  <si>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</si>
  <si>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</si>
  <si>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</si>
  <si>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</si>
  <si>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</si>
  <si>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</si>
  <si>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</si>
  <si>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</si>
  <si>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</si>
  <si>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</si>
  <si>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</si>
  <si>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</si>
  <si>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</si>
  <si>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</si>
  <si>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</si>
  <si>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</si>
  <si>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</si>
  <si>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</si>
  <si>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</si>
  <si>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</si>
  <si>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</si>
  <si>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</si>
  <si>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</si>
  <si>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</si>
  <si>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</si>
  <si>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</si>
  <si>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</si>
  <si>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</si>
  <si>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</si>
  <si>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</si>
  <si>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</si>
  <si>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</si>
  <si>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</si>
  <si>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</si>
  <si>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</si>
  <si>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</si>
  <si>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</si>
  <si>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</si>
  <si>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</si>
  <si>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</si>
  <si>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</si>
  <si>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</si>
  <si>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</si>
  <si>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</si>
  <si>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</si>
  <si>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</si>
  <si>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</si>
  <si>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</si>
  <si>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</si>
  <si>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</si>
  <si>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</si>
  <si>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</si>
  <si>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</si>
  <si>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</si>
  <si>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</si>
  <si>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</si>
  <si>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</si>
  <si>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</si>
  <si>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</si>
  <si>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</si>
  <si>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</si>
  <si>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</si>
  <si>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</si>
  <si>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</si>
  <si>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</si>
  <si>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</si>
  <si>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</si>
  <si>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</si>
  <si>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</si>
  <si>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</si>
  <si>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</si>
  <si>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</si>
  <si>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</si>
  <si>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</si>
  <si>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</si>
  <si>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</si>
  <si>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</si>
  <si>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</si>
  <si>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</si>
  <si>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</si>
  <si>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</si>
  <si>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</si>
  <si>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</si>
  <si>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</si>
  <si>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</si>
  <si>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</si>
  <si>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</si>
  <si>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</si>
  <si>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</si>
  <si>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</si>
  <si>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</si>
  <si>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</si>
  <si>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</si>
  <si>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</si>
  <si>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</si>
  <si>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</si>
  <si>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</si>
  <si>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</si>
  <si>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</si>
  <si>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</si>
  <si>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</si>
  <si>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</si>
  <si>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</si>
  <si>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</si>
  <si>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</si>
  <si>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</si>
  <si>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</si>
  <si>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</si>
  <si>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</si>
  <si>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</si>
  <si>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</si>
  <si>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</si>
  <si>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</si>
  <si>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</si>
  <si>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</si>
  <si>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</si>
  <si>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</si>
  <si>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</si>
  <si>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</si>
  <si>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</si>
  <si>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</si>
  <si>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</si>
  <si>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</si>
  <si>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</si>
  <si>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</si>
  <si>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</si>
  <si>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</si>
  <si>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</si>
  <si>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</si>
  <si>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</si>
  <si>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</si>
  <si>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</si>
  <si>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</si>
  <si>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</si>
  <si>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</si>
  <si>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</si>
  <si>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</si>
  <si>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</si>
  <si>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</si>
  <si>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</si>
  <si>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</si>
  <si>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</si>
  <si>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</si>
  <si>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</si>
  <si>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</si>
  <si>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</si>
  <si>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</si>
  <si>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</si>
  <si>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</si>
  <si>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</si>
  <si>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</si>
  <si>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</si>
  <si>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</si>
  <si>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</si>
  <si>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</si>
  <si>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</si>
  <si>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</si>
  <si>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</si>
  <si>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</si>
  <si>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</si>
  <si>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</si>
  <si>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</si>
  <si>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</si>
  <si>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</si>
  <si>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</si>
  <si>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</si>
  <si>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</si>
  <si>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</si>
  <si>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</si>
  <si>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</si>
  <si>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</si>
  <si>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</si>
  <si>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</si>
  <si>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</si>
  <si>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</si>
  <si>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</si>
  <si>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</si>
  <si>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</si>
  <si>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</si>
  <si>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</si>
  <si>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</si>
  <si>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</si>
  <si>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</si>
  <si>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</si>
  <si>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</si>
  <si>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</si>
  <si>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</si>
  <si>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</si>
  <si>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</si>
  <si>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</si>
  <si>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</si>
  <si>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</si>
  <si>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</si>
  <si>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</si>
  <si>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</si>
  <si>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</si>
  <si>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</si>
  <si>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</si>
  <si>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</si>
  <si>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</si>
  <si>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</si>
  <si>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</si>
  <si>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</si>
  <si>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</si>
  <si>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</si>
  <si>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</si>
  <si>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</si>
  <si>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</si>
  <si>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</si>
  <si>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</si>
  <si>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</si>
  <si>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</si>
  <si>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</si>
  <si>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</si>
  <si>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</si>
  <si>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</si>
  <si>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</si>
  <si>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</si>
  <si>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</si>
  <si>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</si>
  <si>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</si>
  <si>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</si>
  <si>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</si>
  <si>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</si>
  <si>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</si>
  <si>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</si>
  <si>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</si>
  <si>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</si>
  <si>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</si>
  <si>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</si>
  <si>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</si>
  <si>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</si>
  <si>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</si>
  <si>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</si>
  <si>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</si>
  <si>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</si>
  <si>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</si>
  <si>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</si>
  <si>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</si>
  <si>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</si>
  <si>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</si>
  <si>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</si>
  <si>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</si>
  <si>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</si>
  <si>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</si>
  <si>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</si>
  <si>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</si>
  <si>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</si>
  <si>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</si>
  <si>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</si>
  <si>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</si>
  <si>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</si>
  <si>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</si>
  <si>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</si>
  <si>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</si>
  <si>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</si>
  <si>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</si>
  <si>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</si>
  <si>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</si>
  <si>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</si>
  <si>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</si>
  <si>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</si>
  <si>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</si>
  <si>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</si>
  <si>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</si>
  <si>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</si>
  <si>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</si>
  <si>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</si>
  <si>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</si>
  <si>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</si>
  <si>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</si>
  <si>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</si>
  <si>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</si>
  <si>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</si>
  <si>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</si>
  <si>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</si>
  <si>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</si>
  <si>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</si>
  <si>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</si>
  <si>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</si>
  <si>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</si>
  <si>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</si>
  <si>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</si>
  <si>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</si>
  <si>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</si>
  <si>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</si>
  <si>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</si>
  <si>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</si>
  <si>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</si>
  <si>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</si>
  <si>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</si>
  <si>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</si>
  <si>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</si>
  <si>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</si>
  <si>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</si>
  <si>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</si>
  <si>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</si>
  <si>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</si>
  <si>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</si>
  <si>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</si>
  <si>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</si>
  <si>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</si>
  <si>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</si>
  <si>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</si>
  <si>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</si>
  <si>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</si>
  <si>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</si>
  <si>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</si>
  <si>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</si>
  <si>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</si>
  <si>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</si>
  <si>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</si>
  <si>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</si>
  <si>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</si>
  <si>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</si>
  <si>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</si>
  <si>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</si>
  <si>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</si>
  <si>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</si>
  <si>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</si>
  <si>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</si>
  <si>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</si>
  <si>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</si>
  <si>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</si>
  <si>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</si>
  <si>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</si>
  <si>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</si>
  <si>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</si>
  <si>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</si>
  <si>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</si>
  <si>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</si>
  <si>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</si>
  <si>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</si>
  <si>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</si>
  <si>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</si>
  <si>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</si>
  <si>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</si>
  <si>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</si>
  <si>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</si>
  <si>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</si>
  <si>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</si>
  <si>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</si>
  <si>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</si>
  <si>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</si>
  <si>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</si>
  <si>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</si>
  <si>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</si>
  <si>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</si>
  <si>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</si>
  <si>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</si>
  <si>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</si>
  <si>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</si>
  <si>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</si>
  <si>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</si>
  <si>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</si>
  <si>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</si>
  <si>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</si>
  <si>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</si>
  <si>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</si>
  <si>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</si>
  <si>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</si>
  <si>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</si>
  <si>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</si>
  <si>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</si>
  <si>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</si>
  <si>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</si>
  <si>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</si>
  <si>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</si>
  <si>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</si>
  <si>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</si>
  <si>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</si>
  <si>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</si>
  <si>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</si>
  <si>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</si>
  <si>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</si>
  <si>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</si>
  <si>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</si>
  <si>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</si>
  <si>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</si>
  <si>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</si>
  <si>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</si>
  <si>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</si>
  <si>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</si>
  <si>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</si>
  <si>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</si>
  <si>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</si>
  <si>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</si>
  <si>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</si>
  <si>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</si>
  <si>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</si>
  <si>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</si>
  <si>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</si>
  <si>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</si>
  <si>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</si>
  <si>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</si>
  <si>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</si>
  <si>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</si>
  <si>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</si>
  <si>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</si>
  <si>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</si>
  <si>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</si>
  <si>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</si>
  <si>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</si>
  <si>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</si>
  <si>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</si>
  <si>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</si>
  <si>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</si>
  <si>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</si>
  <si>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</si>
  <si>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</si>
  <si>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</si>
  <si>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</si>
  <si>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</si>
  <si>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</si>
  <si>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</si>
  <si>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</si>
  <si>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</si>
  <si>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</si>
  <si>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</si>
  <si>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</si>
  <si>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</si>
  <si>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</si>
  <si>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</si>
  <si>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</si>
  <si>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</si>
  <si>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</si>
  <si>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</si>
  <si>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</si>
  <si>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</si>
  <si>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</si>
  <si>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</si>
  <si>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</si>
  <si>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</si>
  <si>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</si>
  <si>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</si>
  <si>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</si>
  <si>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</si>
  <si>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</si>
  <si>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</si>
  <si>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</si>
  <si>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</si>
  <si>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</si>
  <si>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</si>
  <si>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</si>
  <si>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</si>
  <si>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</si>
  <si>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</si>
  <si>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</si>
  <si>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</si>
  <si>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</si>
  <si>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</si>
  <si>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</si>
  <si>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</si>
  <si>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</si>
  <si>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</si>
  <si>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</si>
  <si>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</si>
  <si>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</si>
  <si>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</si>
  <si>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</si>
  <si>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</si>
  <si>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</si>
  <si>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</si>
  <si>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</si>
  <si>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</si>
  <si>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</si>
  <si>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</si>
  <si>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</si>
  <si>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</si>
  <si>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</si>
  <si>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</si>
  <si>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</si>
  <si>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</si>
  <si>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</si>
  <si>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</si>
  <si>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</si>
  <si>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</si>
  <si>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</si>
  <si>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</si>
  <si>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</si>
  <si>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</si>
  <si>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</si>
  <si>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</si>
  <si>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</si>
  <si>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</si>
  <si>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</si>
  <si>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</si>
  <si>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</si>
  <si>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</si>
  <si>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</si>
  <si>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</si>
  <si>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</si>
  <si>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</si>
  <si>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</si>
  <si>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</si>
  <si>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</si>
  <si>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</si>
  <si>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</si>
  <si>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</si>
  <si>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</si>
  <si>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</si>
  <si>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</si>
  <si>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</si>
  <si>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</si>
  <si>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</si>
  <si>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</si>
  <si>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</si>
  <si>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</si>
  <si>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</si>
  <si>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</si>
  <si>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</si>
  <si>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</si>
  <si>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</si>
  <si>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</si>
  <si>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</si>
  <si>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</si>
  <si>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</si>
  <si>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</si>
  <si>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</si>
  <si>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</si>
  <si>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</si>
  <si>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</si>
  <si>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</si>
  <si>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</si>
  <si>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</si>
  <si>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</si>
  <si>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</si>
  <si>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</si>
  <si>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</si>
  <si>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</si>
  <si>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</si>
  <si>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</si>
  <si>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</si>
  <si>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</si>
  <si>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</si>
  <si>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</si>
  <si>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</si>
  <si>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</si>
  <si>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</si>
  <si>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</si>
  <si>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</si>
  <si>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</si>
  <si>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</si>
  <si>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</si>
  <si>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</si>
  <si>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</si>
  <si>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</si>
  <si>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</si>
  <si>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</si>
  <si>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</si>
  <si>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</si>
  <si>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</si>
  <si>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</si>
  <si>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</si>
  <si>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</si>
  <si>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</si>
  <si>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</si>
  <si>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</si>
  <si>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</si>
  <si>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</si>
  <si>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</si>
  <si>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</si>
  <si>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</si>
  <si>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</si>
  <si>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</si>
  <si>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</si>
  <si>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</si>
  <si>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</si>
  <si>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</si>
  <si>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</si>
  <si>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</si>
  <si>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</si>
  <si>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</si>
  <si>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</si>
  <si>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</si>
  <si>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</si>
  <si>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</si>
  <si>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</si>
  <si>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</si>
  <si>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</si>
  <si>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</si>
  <si>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</si>
  <si>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</si>
  <si>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</si>
  <si>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</si>
  <si>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</si>
  <si>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</si>
  <si>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</si>
  <si>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</si>
  <si>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</si>
  <si>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</si>
  <si>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</si>
  <si>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</si>
  <si>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</si>
  <si>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</si>
  <si>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</si>
  <si>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</si>
  <si>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</si>
  <si>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</si>
  <si>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</si>
  <si>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</si>
  <si>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</si>
  <si>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</si>
  <si>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</si>
  <si>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</si>
  <si>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</si>
  <si>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</si>
  <si>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</si>
  <si>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</si>
  <si>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</si>
  <si>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</si>
  <si>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</si>
  <si>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</si>
  <si>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</si>
  <si>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</si>
  <si>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</si>
  <si>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</si>
  <si>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</si>
  <si>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</si>
  <si>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</si>
  <si>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</si>
  <si>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</si>
  <si>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</si>
  <si>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</si>
  <si>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</si>
  <si>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</si>
  <si>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</si>
  <si>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</si>
  <si>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</si>
  <si>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</si>
  <si>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</si>
  <si>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</si>
  <si>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</si>
  <si>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</si>
  <si>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</si>
  <si>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</si>
  <si>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</si>
  <si>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</si>
  <si>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</si>
  <si>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</si>
  <si>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</si>
  <si>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</si>
  <si>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</si>
  <si>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</si>
  <si>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</si>
  <si>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</si>
  <si>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</si>
  <si>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</si>
  <si>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</si>
  <si>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</si>
  <si>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</si>
  <si>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</si>
  <si>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</si>
  <si>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</si>
  <si>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</si>
  <si>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</si>
  <si>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</si>
  <si>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</si>
  <si>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</si>
  <si>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</si>
  <si>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</si>
  <si>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</si>
  <si>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</si>
  <si>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</si>
  <si>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</si>
  <si>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</si>
  <si>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</si>
  <si>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</si>
  <si>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</si>
  <si>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</si>
  <si>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</si>
  <si>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</si>
  <si>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</si>
  <si>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</si>
  <si>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</si>
  <si>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</si>
  <si>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</si>
  <si>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</si>
  <si>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</si>
  <si>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</si>
  <si>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</si>
  <si>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</si>
  <si>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</si>
  <si>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</si>
  <si>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</si>
  <si>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</si>
  <si>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</si>
  <si>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</si>
  <si>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</si>
  <si>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</si>
  <si>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</si>
  <si>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</si>
  <si>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</si>
  <si>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</si>
  <si>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</si>
  <si>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</si>
  <si>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</si>
  <si>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</si>
  <si>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</si>
  <si>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</si>
  <si>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</si>
  <si>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</si>
  <si>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</si>
  <si>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</si>
  <si>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</si>
  <si>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</si>
  <si>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</si>
  <si>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</si>
  <si>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</si>
  <si>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</si>
  <si>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</si>
  <si>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</si>
  <si>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</si>
  <si>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</si>
  <si>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</si>
  <si>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</si>
  <si>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</si>
  <si>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</si>
  <si>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</si>
  <si>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</si>
  <si>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</si>
  <si>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</si>
  <si>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</si>
  <si>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</si>
  <si>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</si>
  <si>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</si>
  <si>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</si>
  <si>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</si>
  <si>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</si>
  <si>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</si>
  <si>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</si>
  <si>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</si>
  <si>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</si>
  <si>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</si>
  <si>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</si>
  <si>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</si>
  <si>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</si>
  <si>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</si>
  <si>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</si>
  <si>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</si>
  <si>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</si>
  <si>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</si>
  <si>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</si>
  <si>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</si>
  <si>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</si>
  <si>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</si>
  <si>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</si>
  <si>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</si>
  <si>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</si>
  <si>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</si>
  <si>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</si>
  <si>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</si>
  <si>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</si>
  <si>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</si>
  <si>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</si>
  <si>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</si>
  <si>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</si>
  <si>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</si>
  <si>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</si>
  <si>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</si>
  <si>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</si>
  <si>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</si>
  <si>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</si>
  <si>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</si>
  <si>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</si>
  <si>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</si>
  <si>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</si>
  <si>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</si>
  <si>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</si>
  <si>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</si>
  <si>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</si>
  <si>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</si>
  <si>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</si>
  <si>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</si>
  <si>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</si>
  <si>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</si>
  <si>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</si>
  <si>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</si>
  <si>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</si>
  <si>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</si>
  <si>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</si>
  <si>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</si>
  <si>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</si>
  <si>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</si>
  <si>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</si>
  <si>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</si>
  <si>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</si>
  <si>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</si>
  <si>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</si>
  <si>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</si>
  <si>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</si>
  <si>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</si>
  <si>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</si>
  <si>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</si>
  <si>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</si>
  <si>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</si>
  <si>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</si>
  <si>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</si>
  <si>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</si>
  <si>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</si>
  <si>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</si>
  <si>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</si>
  <si>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</si>
  <si>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</si>
  <si>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</si>
  <si>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</si>
  <si>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</si>
  <si>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</si>
  <si>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</si>
  <si>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</si>
  <si>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</si>
  <si>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</si>
  <si>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</si>
  <si>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</si>
  <si>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</si>
  <si>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</si>
  <si>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</si>
  <si>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</si>
  <si>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</si>
  <si>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</si>
  <si>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</si>
  <si>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</si>
  <si>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</si>
  <si>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</si>
  <si>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</si>
  <si>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</si>
  <si>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</si>
  <si>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</si>
  <si>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</si>
  <si>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</si>
  <si>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</si>
  <si>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</si>
  <si>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</si>
  <si>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</si>
  <si>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</si>
  <si>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</si>
  <si>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</si>
  <si>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</si>
  <si>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</si>
  <si>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</si>
  <si>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</si>
  <si>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</si>
  <si>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</si>
  <si>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</si>
  <si>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</si>
  <si>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</si>
  <si>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</si>
  <si>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</si>
  <si>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</si>
  <si>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</si>
  <si>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</si>
  <si>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</si>
  <si>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</si>
  <si>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</si>
  <si>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</si>
  <si>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</si>
  <si>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</si>
  <si>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</si>
  <si>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</si>
  <si>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</si>
  <si>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</si>
  <si>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</si>
  <si>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</si>
  <si>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</si>
  <si>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</si>
  <si>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</si>
  <si>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</si>
  <si>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</si>
  <si>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</si>
  <si>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</si>
  <si>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</si>
  <si>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</si>
  <si>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</si>
  <si>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</si>
  <si>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</si>
  <si>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</si>
  <si>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</si>
  <si>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</si>
  <si>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</si>
  <si>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</si>
  <si>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</si>
  <si>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</si>
  <si>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</si>
  <si>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</si>
  <si>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</si>
  <si>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</si>
  <si>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</si>
  <si>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</si>
  <si>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</si>
  <si>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</si>
  <si>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</si>
  <si>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</si>
  <si>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</si>
  <si>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</si>
  <si>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</si>
  <si>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</si>
  <si>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</si>
  <si>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</si>
  <si>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</si>
  <si>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</si>
  <si>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</si>
  <si>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</si>
  <si>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</si>
  <si>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</si>
  <si>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</si>
  <si>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</si>
  <si>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</si>
  <si>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</si>
  <si>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</si>
  <si>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</si>
  <si>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</si>
  <si>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</si>
  <si>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</si>
  <si>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</si>
  <si>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</si>
  <si>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</si>
  <si>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</si>
  <si>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</si>
  <si>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</si>
  <si>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</si>
  <si>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</si>
  <si>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</si>
  <si>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</si>
  <si>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</si>
  <si>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</si>
  <si>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</si>
  <si>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</si>
  <si>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</si>
  <si>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</si>
  <si>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</si>
  <si>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</si>
  <si>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</si>
  <si>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</si>
  <si>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</si>
  <si>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</si>
  <si>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</si>
  <si>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</si>
  <si>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</si>
  <si>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</si>
  <si>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</si>
  <si>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</si>
  <si>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</si>
  <si>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</si>
  <si>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</si>
  <si>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</si>
  <si>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</si>
  <si>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</si>
  <si>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</si>
  <si>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</si>
  <si>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</si>
  <si>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</si>
  <si>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</si>
  <si>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</si>
  <si>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</si>
  <si>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</si>
  <si>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</si>
  <si>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</si>
  <si>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</si>
  <si>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</si>
  <si>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</si>
  <si>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</si>
  <si>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</si>
  <si>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</si>
  <si>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</si>
  <si>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</si>
  <si>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</si>
  <si>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</si>
  <si>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</si>
  <si>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</si>
  <si>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</si>
  <si>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</si>
  <si>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</si>
  <si>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</si>
  <si>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</si>
  <si>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</si>
  <si>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</si>
  <si>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</si>
  <si>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</si>
  <si>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</si>
  <si>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</si>
  <si>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</si>
  <si>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</si>
  <si>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</si>
  <si>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</si>
  <si>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</si>
  <si>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</si>
  <si>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</si>
  <si>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</si>
  <si>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</si>
  <si>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</si>
  <si>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</si>
  <si>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</si>
  <si>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</si>
  <si>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</si>
  <si>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</si>
  <si>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</si>
  <si>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</si>
  <si>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</si>
  <si>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</si>
  <si>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</si>
  <si>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</si>
  <si>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</si>
  <si>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</si>
  <si>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</si>
  <si>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</si>
  <si>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</si>
  <si>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</si>
  <si>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</si>
  <si>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</si>
  <si>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</si>
  <si>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</si>
  <si>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</si>
  <si>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</si>
  <si>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</si>
  <si>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</si>
  <si>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</si>
  <si>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</si>
  <si>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</si>
  <si>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</si>
  <si>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</si>
  <si>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</si>
  <si>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</si>
  <si>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</si>
  <si>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</si>
  <si>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</si>
  <si>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</si>
  <si>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</si>
  <si>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</si>
  <si>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</si>
  <si>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</si>
  <si>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</si>
  <si>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</si>
  <si>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</si>
  <si>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</si>
  <si>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</si>
  <si>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</si>
  <si>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</si>
  <si>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</si>
  <si>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</si>
  <si>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</si>
  <si>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</si>
  <si>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</si>
  <si>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</si>
  <si>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</si>
  <si>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</si>
  <si>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</si>
  <si>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</si>
  <si>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</si>
  <si>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</si>
  <si>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</si>
  <si>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</si>
  <si>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</si>
  <si>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</si>
  <si>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</si>
  <si>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</si>
  <si>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</si>
  <si>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</si>
  <si>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</si>
  <si>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</si>
  <si>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</si>
  <si>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</si>
  <si>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</si>
  <si>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</si>
  <si>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</si>
  <si>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</si>
  <si>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</si>
  <si>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</si>
  <si>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</si>
  <si>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</si>
  <si>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</si>
  <si>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</si>
  <si>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</si>
  <si>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</si>
  <si>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</si>
  <si>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</si>
  <si>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</si>
  <si>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</si>
  <si>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</si>
  <si>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</si>
  <si>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</si>
  <si>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</si>
  <si>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</si>
  <si>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</si>
  <si>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</si>
  <si>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</si>
  <si>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</si>
  <si>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</si>
  <si>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</si>
  <si>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</si>
  <si>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</si>
  <si>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</si>
  <si>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</si>
  <si>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</si>
  <si>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</si>
  <si>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</si>
  <si>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</si>
  <si>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</si>
  <si>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</si>
  <si>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</si>
  <si>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</si>
  <si>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</si>
  <si>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</si>
  <si>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</si>
  <si>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</si>
  <si>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</si>
  <si>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</si>
  <si>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</si>
  <si>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</si>
  <si>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</si>
  <si>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</si>
  <si>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</si>
  <si>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</si>
  <si>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</si>
  <si>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</si>
  <si>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</si>
  <si>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</si>
  <si>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</si>
  <si>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</si>
  <si>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</si>
  <si>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</si>
  <si>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</si>
  <si>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</si>
  <si>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</si>
  <si>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</si>
  <si>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</si>
  <si>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</si>
  <si>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</si>
  <si>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</si>
  <si>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</si>
  <si>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</si>
  <si>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</si>
  <si>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</si>
  <si>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</si>
  <si>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</si>
  <si>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</si>
  <si>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</si>
  <si>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</si>
  <si>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</si>
  <si>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</si>
  <si>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</si>
  <si>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</si>
  <si>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</si>
  <si>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</si>
  <si>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</si>
  <si>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</si>
  <si>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</si>
  <si>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</si>
  <si>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</si>
  <si>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</si>
  <si>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</si>
  <si>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</si>
  <si>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</si>
  <si>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</si>
  <si>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</si>
  <si>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</si>
  <si>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</si>
  <si>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</si>
  <si>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</si>
  <si>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</si>
  <si>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</si>
  <si>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</si>
  <si>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</si>
  <si>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</si>
  <si>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</si>
  <si>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</si>
  <si>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</si>
  <si>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</si>
  <si>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</si>
  <si>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</si>
  <si>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</si>
  <si>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</si>
  <si>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</si>
  <si>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</si>
  <si>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</si>
  <si>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</si>
  <si>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</si>
  <si>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</si>
  <si>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</si>
  <si>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</si>
  <si>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</si>
  <si>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</si>
  <si>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</si>
  <si>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</si>
  <si>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</si>
  <si>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</si>
  <si>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</si>
  <si>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</si>
  <si>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</si>
  <si>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</si>
  <si>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</si>
  <si>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</si>
  <si>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</si>
  <si>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</si>
  <si>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</si>
  <si>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</si>
  <si>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</si>
  <si>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</si>
  <si>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</si>
  <si>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</si>
  <si>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</si>
  <si>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</si>
  <si>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</si>
  <si>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</si>
  <si>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</si>
  <si>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</si>
  <si>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</si>
  <si>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</si>
  <si>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</si>
  <si>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</si>
  <si>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</si>
  <si>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</si>
  <si>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</si>
  <si>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</si>
  <si>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</si>
  <si>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</si>
  <si>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</si>
  <si>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</si>
  <si>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</si>
  <si>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</si>
  <si>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</si>
  <si>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</si>
  <si>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</si>
  <si>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</si>
  <si>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</si>
  <si>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</si>
  <si>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</si>
  <si>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</si>
  <si>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</si>
  <si>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</si>
  <si>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</si>
  <si>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</si>
  <si>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</si>
  <si>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</si>
  <si>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</si>
  <si>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</si>
  <si>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</si>
  <si>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</si>
  <si>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</si>
  <si>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</si>
  <si>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</si>
  <si>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</si>
  <si>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</si>
  <si>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</si>
  <si>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</si>
  <si>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</si>
  <si>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</si>
  <si>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</si>
  <si>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</si>
  <si>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</si>
  <si>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</si>
  <si>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</si>
  <si>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</si>
  <si>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</si>
  <si>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</si>
  <si>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</si>
  <si>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</si>
  <si>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</si>
  <si>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</si>
  <si>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</si>
  <si>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</si>
  <si>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</si>
  <si>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</si>
  <si>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</si>
  <si>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</si>
  <si>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</si>
  <si>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</si>
  <si>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</si>
  <si>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</si>
  <si>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</si>
  <si>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</si>
  <si>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</si>
  <si>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</si>
  <si>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</si>
  <si>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</si>
  <si>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</si>
  <si>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</si>
  <si>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</si>
  <si>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</si>
  <si>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</si>
  <si>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</si>
  <si>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</si>
  <si>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</si>
  <si>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</si>
  <si>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</si>
  <si>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</si>
  <si>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</si>
  <si>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</si>
  <si>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</si>
  <si>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</si>
  <si>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</si>
  <si>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</si>
  <si>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</si>
  <si>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</si>
  <si>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</si>
  <si>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</si>
  <si>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</si>
  <si>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</si>
  <si>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</si>
  <si>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</si>
  <si>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</si>
  <si>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</si>
  <si>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</si>
  <si>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</si>
  <si>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</si>
  <si>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</si>
  <si>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</si>
  <si>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</si>
  <si>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</si>
  <si>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</si>
  <si>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</si>
  <si>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</si>
  <si>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</si>
  <si>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</si>
  <si>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</si>
  <si>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</si>
  <si>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</si>
  <si>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</si>
  <si>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</si>
  <si>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</si>
  <si>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</si>
  <si>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</si>
  <si>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</si>
  <si>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</si>
  <si>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</si>
  <si>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</si>
  <si>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</si>
  <si>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</si>
  <si>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</si>
  <si>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</si>
  <si>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</si>
  <si>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</si>
  <si>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</si>
  <si>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</si>
  <si>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</si>
  <si>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</si>
  <si>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</si>
  <si>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</si>
  <si>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</si>
  <si>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</si>
  <si>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</si>
  <si>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</si>
  <si>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</si>
  <si>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</si>
  <si>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</si>
  <si>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</si>
  <si>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</si>
  <si>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</si>
  <si>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</si>
  <si>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</si>
  <si>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</si>
  <si>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</si>
  <si>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</si>
  <si>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</si>
  <si>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</si>
  <si>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</si>
  <si>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</si>
  <si>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</si>
  <si>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</si>
  <si>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</si>
  <si>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</si>
  <si>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</si>
  <si>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</si>
  <si>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</si>
  <si>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</si>
  <si>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</si>
  <si>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</si>
  <si>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</si>
  <si>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</si>
  <si>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</si>
  <si>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</si>
  <si>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</si>
  <si>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</si>
  <si>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</si>
  <si>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</si>
  <si>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</si>
  <si>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</si>
  <si>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</si>
  <si>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</si>
  <si>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</si>
  <si>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</si>
  <si>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</si>
  <si>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</si>
  <si>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</si>
  <si>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</si>
  <si>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</si>
  <si>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</si>
  <si>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</si>
  <si>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</si>
  <si>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</si>
  <si>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</si>
  <si>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</si>
  <si>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</si>
  <si>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</si>
  <si>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</si>
  <si>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</si>
  <si>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</si>
  <si>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</si>
  <si>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</si>
  <si>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</si>
  <si>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</si>
  <si>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</si>
  <si>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</si>
  <si>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</si>
  <si>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</si>
  <si>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</si>
  <si>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</si>
  <si>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</si>
  <si>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</si>
  <si>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</si>
  <si>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</si>
  <si>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</si>
  <si>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</si>
  <si>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</si>
  <si>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</si>
  <si>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</si>
  <si>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</si>
  <si>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</si>
  <si>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</si>
  <si>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</si>
  <si>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</si>
  <si>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</si>
  <si>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</si>
  <si>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</si>
  <si>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</si>
  <si>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</si>
  <si>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</si>
  <si>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</si>
  <si>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</si>
  <si>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</si>
  <si>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</si>
  <si>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</si>
  <si>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</si>
  <si>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</si>
  <si>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</si>
  <si>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</si>
  <si>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</si>
  <si>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</si>
  <si>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</si>
  <si>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</si>
  <si>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</si>
  <si>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</si>
  <si>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</si>
  <si>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</si>
  <si>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</si>
  <si>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</si>
  <si>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</si>
  <si>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</si>
  <si>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</si>
  <si>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</si>
  <si>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</si>
  <si>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</si>
  <si>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</si>
  <si>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</si>
  <si>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</si>
  <si>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</si>
  <si>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</si>
  <si>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</si>
  <si>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</si>
  <si>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</si>
  <si>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</si>
  <si>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</si>
  <si>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</si>
  <si>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</si>
  <si>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</si>
  <si>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</si>
  <si>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</si>
  <si>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</si>
  <si>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</si>
  <si>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</si>
  <si>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</si>
  <si>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</si>
  <si>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</si>
  <si>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</si>
  <si>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</si>
  <si>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</si>
  <si>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</si>
  <si>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</si>
  <si>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</si>
  <si>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</si>
  <si>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</si>
  <si>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</si>
  <si>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</si>
  <si>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</si>
  <si>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</si>
  <si>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</si>
  <si>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</si>
  <si>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</si>
  <si>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</si>
  <si>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</si>
  <si>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</si>
  <si>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</si>
  <si>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</si>
  <si>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</si>
  <si>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</si>
  <si>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</si>
  <si>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</si>
  <si>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</si>
  <si>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</si>
  <si>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</si>
  <si>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</si>
  <si>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</si>
  <si>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</si>
  <si>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</si>
  <si>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</si>
  <si>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</si>
  <si>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</si>
  <si>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</si>
  <si>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</si>
  <si>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</si>
  <si>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</si>
  <si>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</si>
  <si>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</si>
  <si>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</si>
  <si>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</si>
  <si>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</si>
  <si>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</si>
  <si>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</si>
  <si>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</si>
  <si>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</si>
  <si>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</si>
  <si>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</si>
  <si>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</si>
  <si>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</si>
  <si>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</si>
  <si>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</si>
  <si>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</si>
  <si>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</si>
  <si>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</si>
  <si>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</si>
  <si>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</si>
  <si>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</si>
  <si>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</si>
  <si>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</si>
  <si>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</si>
  <si>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</si>
  <si>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</si>
  <si>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</si>
  <si>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</si>
  <si>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</si>
  <si>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</si>
  <si>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</si>
  <si>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</si>
  <si>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</si>
  <si>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</si>
  <si>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</si>
  <si>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</si>
  <si>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</si>
  <si>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</si>
  <si>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</si>
  <si>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</si>
  <si>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</si>
  <si>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</si>
  <si>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</si>
  <si>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</si>
  <si>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</si>
  <si>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</si>
  <si>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</si>
  <si>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</si>
  <si>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</si>
  <si>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</si>
  <si>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</si>
  <si>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</si>
  <si>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</si>
  <si>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</si>
  <si>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</si>
  <si>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</si>
  <si>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</si>
  <si>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</si>
  <si>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</si>
  <si>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</si>
  <si>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</si>
  <si>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</si>
  <si>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</si>
  <si>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</si>
  <si>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</si>
  <si>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</si>
  <si>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</si>
  <si>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</si>
  <si>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</si>
  <si>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</si>
  <si>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</si>
  <si>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</si>
  <si>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</si>
  <si>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</si>
  <si>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</si>
  <si>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</si>
  <si>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</si>
  <si>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</si>
  <si>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</si>
  <si>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</si>
  <si>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</si>
  <si>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</si>
  <si>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</si>
  <si>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</si>
  <si>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</si>
  <si>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</si>
  <si>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</si>
  <si>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</si>
  <si>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</si>
  <si>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</si>
  <si>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</si>
  <si>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</si>
  <si>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</si>
  <si>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</si>
  <si>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</si>
  <si>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</si>
  <si>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</si>
  <si>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</si>
  <si>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</si>
  <si>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</si>
  <si>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</si>
  <si>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</si>
  <si>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</si>
  <si>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</si>
  <si>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</si>
  <si>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</si>
  <si>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</si>
  <si>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</si>
  <si>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</si>
  <si>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</si>
  <si>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</si>
  <si>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</si>
  <si>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</si>
  <si>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</si>
  <si>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</si>
  <si>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</si>
  <si>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</si>
  <si>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</si>
  <si>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</si>
  <si>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</si>
  <si>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</si>
  <si>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</si>
  <si>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</si>
  <si>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</si>
  <si>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</si>
  <si>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</si>
  <si>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</si>
  <si>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</si>
  <si>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</si>
  <si>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</si>
  <si>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</si>
  <si>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</si>
  <si>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</si>
  <si>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</si>
  <si>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</si>
  <si>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</si>
  <si>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</si>
  <si>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</si>
  <si>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</si>
  <si>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</si>
  <si>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</si>
  <si>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</si>
  <si>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</si>
  <si>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</si>
  <si>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</si>
  <si>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</si>
  <si>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</si>
  <si>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</si>
  <si>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</si>
  <si>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</si>
  <si>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</si>
  <si>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</si>
  <si>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</si>
  <si>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</si>
  <si>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</si>
  <si>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</si>
  <si>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</si>
  <si>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</si>
  <si>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</si>
  <si>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</si>
  <si>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</si>
  <si>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</si>
  <si>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</si>
  <si>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</si>
  <si>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</si>
  <si>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</si>
  <si>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</si>
  <si>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</si>
  <si>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</si>
  <si>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</si>
  <si>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</si>
  <si>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</si>
  <si>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</si>
  <si>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</si>
  <si>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</si>
  <si>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</si>
  <si>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</si>
  <si>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</si>
  <si>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</si>
  <si>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</si>
  <si>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</si>
  <si>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</si>
  <si>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</si>
  <si>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</si>
  <si>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</si>
  <si>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</si>
  <si>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</si>
  <si>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</si>
  <si>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</si>
  <si>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</si>
  <si>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</si>
  <si>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</si>
  <si>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</si>
  <si>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</si>
  <si>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</si>
  <si>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</si>
  <si>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</si>
  <si>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</si>
  <si>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</si>
  <si>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</si>
  <si>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</si>
  <si>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</si>
  <si>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</si>
  <si>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</si>
  <si>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</si>
  <si>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</si>
  <si>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</si>
  <si>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</si>
  <si>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</si>
  <si>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</si>
  <si>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</si>
  <si>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</si>
  <si>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</si>
  <si>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</si>
  <si>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</si>
  <si>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</si>
  <si>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</si>
  <si>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</si>
  <si>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</si>
  <si>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</si>
  <si>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</si>
  <si>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</si>
  <si>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</si>
  <si>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</si>
  <si>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</si>
  <si>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</si>
  <si>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</si>
  <si>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</si>
  <si>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</si>
  <si>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</si>
  <si>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</si>
  <si>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</si>
  <si>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</si>
  <si>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</si>
  <si>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</si>
  <si>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</si>
  <si>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</si>
  <si>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</si>
  <si>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</si>
  <si>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</si>
  <si>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</si>
  <si>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</si>
  <si>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</si>
  <si>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</si>
  <si>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</si>
  <si>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</si>
  <si>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</si>
  <si>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</si>
  <si>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</si>
  <si>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</si>
  <si>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</si>
  <si>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</si>
  <si>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</si>
  <si>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</si>
  <si>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</si>
  <si>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</si>
  <si>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</si>
  <si>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</si>
  <si>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</si>
  <si>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</si>
  <si>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</si>
  <si>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</si>
  <si>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</si>
  <si>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</si>
  <si>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</si>
  <si>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</si>
  <si>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</si>
  <si>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</si>
  <si>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</si>
  <si>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</si>
  <si>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</si>
  <si>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</si>
  <si>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</si>
  <si>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</si>
  <si>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</si>
  <si>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</si>
  <si>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</si>
  <si>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</si>
  <si>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</si>
  <si>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</si>
  <si>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</si>
  <si>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</si>
  <si>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</si>
  <si>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</si>
  <si>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</si>
  <si>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</si>
  <si>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</si>
  <si>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</si>
  <si>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</si>
  <si>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</si>
  <si>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</si>
  <si>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</si>
  <si>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</si>
  <si>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</si>
  <si>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</si>
  <si>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</si>
  <si>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</si>
  <si>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</si>
  <si>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</si>
  <si>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</si>
  <si>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</si>
  <si>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</si>
  <si>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</si>
  <si>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</si>
  <si>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</si>
  <si>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</si>
  <si>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</si>
  <si>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</si>
  <si>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</si>
  <si>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</si>
  <si>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</si>
  <si>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</si>
  <si>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</si>
  <si>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</si>
  <si>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</si>
  <si>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</si>
  <si>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</si>
  <si>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</si>
  <si>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</si>
  <si>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</si>
  <si>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</si>
  <si>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</si>
  <si>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</si>
  <si>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</si>
  <si>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</si>
  <si>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</si>
  <si>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</si>
  <si>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</si>
  <si>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</si>
  <si>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</si>
  <si>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</si>
  <si>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</si>
  <si>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</si>
  <si>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</si>
  <si>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</si>
  <si>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</si>
  <si>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</si>
  <si>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</si>
  <si>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</si>
  <si>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</si>
  <si>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</si>
  <si>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</si>
  <si>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</si>
  <si>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</si>
  <si>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</si>
  <si>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</si>
  <si>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</si>
  <si>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</si>
  <si>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</si>
  <si>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</si>
  <si>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</si>
  <si>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</si>
  <si>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</si>
  <si>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</si>
  <si>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</si>
  <si>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</si>
  <si>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</si>
  <si>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</si>
  <si>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</si>
  <si>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</si>
  <si>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</si>
  <si>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</si>
  <si>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</si>
  <si>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</si>
  <si>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</si>
  <si>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</si>
  <si>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</si>
  <si>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</si>
  <si>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</si>
  <si>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</si>
  <si>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</si>
  <si>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</si>
  <si>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</si>
  <si>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</si>
  <si>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</si>
  <si>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</si>
  <si>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</si>
  <si>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</si>
  <si>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</si>
  <si>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</si>
  <si>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</si>
  <si>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</si>
  <si>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</si>
  <si>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</si>
  <si>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</si>
  <si>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</si>
  <si>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</si>
  <si>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</si>
  <si>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</si>
  <si>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</si>
  <si>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</si>
  <si>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</si>
  <si>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</si>
  <si>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</si>
  <si>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</si>
  <si>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</si>
  <si>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</si>
  <si>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</si>
  <si>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</si>
  <si>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</si>
  <si>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</si>
  <si>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</si>
  <si>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</si>
  <si>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</si>
  <si>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</si>
  <si>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</si>
  <si>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</si>
  <si>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</si>
  <si>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</si>
  <si>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</si>
  <si>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</si>
  <si>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</si>
  <si>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</si>
  <si>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</si>
  <si>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</si>
  <si>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</si>
  <si>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</si>
  <si>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</si>
  <si>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</si>
  <si>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</si>
  <si>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</si>
  <si>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</si>
  <si>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</si>
  <si>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</si>
  <si>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</si>
  <si>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</si>
  <si>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</si>
  <si>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</si>
  <si>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</si>
  <si>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</si>
  <si>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</si>
  <si>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</si>
  <si>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</si>
  <si>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</si>
  <si>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</si>
  <si>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</si>
  <si>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</si>
  <si>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</si>
  <si>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</si>
  <si>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</si>
  <si>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</si>
  <si>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</si>
  <si>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</si>
  <si>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</si>
  <si>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</si>
  <si>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</si>
  <si>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</si>
  <si>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</si>
  <si>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</si>
  <si>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</si>
  <si>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</si>
  <si>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</si>
  <si>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</si>
  <si>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</si>
  <si>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</si>
  <si>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</si>
  <si>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</si>
  <si>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</si>
  <si>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</si>
  <si>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</si>
  <si>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</si>
  <si>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</si>
  <si>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</si>
  <si>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</si>
  <si>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</si>
  <si>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</si>
  <si>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</si>
  <si>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</si>
  <si>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</si>
  <si>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</si>
  <si>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</si>
  <si>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</si>
  <si>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</si>
  <si>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</si>
  <si>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</si>
  <si>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</si>
  <si>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</si>
  <si>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</si>
  <si>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</si>
  <si>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</si>
  <si>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</si>
  <si>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</si>
  <si>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</si>
  <si>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</si>
  <si>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</si>
  <si>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</si>
  <si>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</si>
  <si>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</si>
  <si>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</si>
  <si>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</si>
  <si>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</si>
  <si>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</si>
  <si>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</si>
  <si>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</si>
  <si>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</si>
  <si>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</si>
  <si>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</si>
  <si>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</si>
  <si>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</si>
  <si>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</si>
  <si>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</si>
  <si>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</si>
  <si>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</si>
  <si>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</si>
  <si>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</si>
  <si>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</si>
  <si>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</si>
  <si>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</si>
  <si>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</si>
  <si>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</si>
  <si>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</si>
  <si>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</si>
  <si>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</si>
  <si>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</si>
  <si>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</si>
  <si>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</si>
  <si>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</si>
  <si>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</si>
  <si>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</si>
  <si>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</si>
  <si>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</si>
  <si>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</si>
  <si>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</si>
  <si>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</si>
  <si>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</si>
  <si>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</si>
  <si>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</si>
  <si>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</si>
  <si>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</si>
  <si>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</si>
  <si>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</si>
  <si>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</si>
  <si>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</si>
  <si>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</si>
  <si>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</si>
  <si>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</si>
  <si>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</si>
  <si>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</si>
  <si>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</si>
  <si>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</si>
  <si>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</si>
  <si>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</si>
  <si>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</si>
  <si>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</si>
  <si>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</si>
  <si>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</si>
  <si>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</si>
  <si>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</si>
  <si>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</si>
  <si>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</si>
  <si>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</si>
  <si>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</si>
  <si>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</si>
  <si>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</si>
  <si>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</si>
  <si>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</si>
  <si>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</si>
  <si>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</si>
  <si>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</si>
  <si>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</si>
  <si>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</si>
  <si>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</si>
  <si>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</si>
  <si>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</si>
  <si>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</si>
  <si>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</si>
  <si>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</si>
  <si>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</si>
  <si>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</si>
  <si>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</si>
  <si>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</si>
  <si>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</si>
  <si>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</si>
  <si>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</si>
  <si>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</si>
  <si>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</si>
  <si>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</si>
  <si>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</si>
  <si>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</si>
  <si>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</si>
  <si>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</si>
  <si>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</si>
  <si>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</si>
  <si>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</si>
  <si>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</si>
  <si>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</si>
  <si>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</si>
  <si>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</si>
  <si>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</si>
  <si>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</si>
  <si>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</si>
  <si>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</si>
  <si>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</si>
  <si>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</si>
  <si>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</si>
  <si>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</si>
  <si>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</si>
  <si>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</si>
  <si>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</si>
  <si>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</si>
  <si>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</si>
  <si>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</si>
  <si>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</si>
  <si>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</si>
  <si>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</si>
  <si>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</si>
  <si>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</si>
  <si>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</si>
  <si>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</si>
  <si>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</si>
  <si>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</si>
  <si>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</si>
  <si>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</si>
  <si>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</si>
  <si>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</si>
  <si>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</si>
  <si>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</si>
  <si>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</si>
  <si>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</si>
  <si>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</si>
  <si>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</si>
  <si>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</si>
  <si>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</si>
  <si>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</si>
  <si>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</si>
  <si>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</si>
  <si>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</si>
  <si>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</si>
  <si>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</si>
  <si>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</si>
  <si>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</si>
  <si>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</si>
  <si>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</si>
  <si>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</si>
  <si>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</si>
  <si>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</si>
  <si>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</si>
  <si>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</si>
  <si>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</si>
  <si>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</si>
  <si>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</si>
  <si>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</si>
  <si>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</si>
  <si>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</si>
  <si>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</si>
  <si>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</si>
  <si>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</si>
  <si>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</si>
  <si>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</si>
  <si>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</si>
  <si>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</si>
  <si>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</si>
  <si>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</si>
  <si>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</si>
  <si>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</si>
  <si>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</si>
  <si>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</si>
  <si>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</si>
  <si>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</si>
  <si>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</si>
  <si>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</si>
  <si>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</si>
  <si>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</si>
  <si>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</si>
  <si>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</si>
  <si>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</si>
  <si>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</si>
  <si>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</si>
  <si>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</si>
  <si>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</si>
  <si>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</si>
  <si>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</si>
  <si>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</si>
  <si>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</si>
  <si>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</si>
  <si>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</si>
  <si>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</si>
  <si>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</si>
  <si>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</si>
  <si>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</si>
  <si>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</si>
  <si>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</si>
  <si>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</si>
  <si>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</si>
  <si>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</si>
  <si>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</si>
  <si>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</si>
  <si>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</si>
  <si>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</si>
  <si>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</si>
  <si>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</si>
  <si>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</si>
  <si>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</si>
  <si>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</si>
  <si>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</si>
  <si>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</si>
  <si>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</si>
  <si>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</si>
  <si>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</si>
  <si>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</si>
  <si>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</si>
  <si>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</si>
  <si>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</si>
  <si>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</si>
  <si>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</si>
  <si>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</si>
  <si>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</si>
  <si>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</si>
  <si>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</si>
  <si>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</si>
  <si>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</si>
  <si>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</si>
  <si>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</si>
  <si>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</si>
  <si>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</si>
  <si>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</si>
  <si>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</si>
  <si>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</si>
  <si>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</si>
  <si>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</si>
  <si>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</si>
  <si>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</si>
  <si>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</si>
  <si>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</si>
  <si>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</si>
  <si>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</si>
  <si>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</si>
  <si>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</si>
  <si>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</si>
  <si>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</si>
  <si>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</si>
  <si>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</si>
  <si>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</si>
  <si>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</si>
  <si>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</si>
  <si>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</si>
  <si>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</si>
  <si>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</si>
  <si>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</si>
  <si>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</si>
  <si>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</si>
  <si>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</si>
  <si>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</si>
  <si>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</si>
  <si>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</si>
  <si>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</si>
  <si>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</si>
  <si>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</si>
  <si>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</si>
  <si>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</si>
  <si>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</si>
  <si>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</si>
  <si>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</si>
  <si>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</si>
  <si>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</si>
  <si>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</si>
  <si>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</si>
  <si>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</si>
  <si>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</si>
  <si>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</si>
  <si>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</si>
  <si>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</si>
  <si>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</si>
  <si>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</si>
  <si>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</si>
  <si>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</si>
  <si>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</si>
  <si>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</si>
  <si>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</si>
  <si>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</si>
  <si>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</si>
  <si>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</si>
  <si>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</si>
  <si>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</si>
  <si>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</si>
  <si>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</si>
  <si>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</si>
  <si>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</si>
  <si>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</si>
  <si>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</si>
  <si>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</si>
  <si>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</si>
  <si>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</si>
  <si>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</si>
  <si>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</si>
  <si>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</si>
  <si>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</si>
  <si>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</si>
  <si>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</si>
  <si>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</si>
  <si>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</si>
  <si>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</si>
  <si>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</si>
  <si>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</si>
  <si>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</si>
  <si>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</si>
  <si>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</si>
  <si>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</si>
  <si>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</si>
  <si>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</si>
  <si>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</si>
  <si>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</si>
  <si>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</si>
  <si>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</si>
  <si>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</si>
  <si>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</si>
  <si>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</si>
  <si>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</si>
  <si>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</si>
  <si>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</si>
  <si>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</si>
  <si>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</si>
  <si>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</si>
  <si>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</si>
  <si>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</si>
  <si>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</si>
  <si>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</si>
  <si>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</si>
  <si>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</si>
  <si>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</si>
  <si>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</si>
  <si>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</si>
  <si>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</si>
  <si>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</si>
  <si>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</si>
  <si>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</si>
  <si>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</si>
  <si>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</si>
  <si>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</si>
  <si>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</si>
  <si>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</si>
  <si>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</si>
  <si>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</si>
  <si>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</si>
  <si>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</si>
  <si>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</si>
  <si>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</si>
  <si>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</si>
  <si>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</si>
  <si>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</si>
  <si>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</si>
  <si>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</si>
  <si>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</si>
  <si>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</si>
  <si>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</si>
  <si>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</si>
  <si>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</si>
  <si>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</si>
  <si>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</si>
  <si>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</si>
  <si>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</si>
  <si>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</si>
  <si>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</si>
  <si>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</si>
  <si>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</si>
  <si>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</si>
  <si>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</si>
  <si>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</si>
  <si>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</si>
  <si>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</si>
  <si>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</si>
  <si>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</si>
  <si>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</si>
  <si>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</si>
  <si>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</si>
  <si>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</si>
  <si>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</si>
  <si>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</si>
  <si>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</si>
  <si>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</si>
  <si>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</si>
  <si>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</si>
  <si>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</si>
  <si>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</si>
  <si>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</si>
  <si>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</si>
  <si>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</si>
  <si>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</si>
  <si>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</si>
  <si>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</si>
  <si>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</si>
  <si>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</si>
  <si>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</si>
  <si>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</si>
  <si>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</si>
  <si>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</si>
  <si>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</si>
  <si>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</si>
  <si>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</si>
  <si>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</si>
  <si>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</si>
  <si>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</si>
  <si>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</si>
  <si>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</si>
  <si>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</si>
  <si>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</si>
  <si>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</si>
  <si>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</si>
  <si>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</si>
  <si>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</si>
  <si>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</si>
  <si>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</si>
  <si>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</si>
  <si>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</si>
  <si>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</si>
  <si>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</si>
  <si>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</si>
  <si>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</si>
  <si>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</si>
  <si>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</si>
  <si>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</si>
  <si>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</si>
  <si>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</si>
  <si>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</si>
  <si>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</si>
  <si>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</si>
  <si>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</si>
  <si>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</si>
  <si>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</si>
  <si>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</si>
  <si>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</si>
  <si>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</si>
  <si>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</si>
  <si>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</si>
  <si>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</si>
  <si>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</si>
  <si>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</si>
  <si>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</si>
  <si>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</si>
  <si>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</si>
  <si>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</si>
  <si>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</si>
  <si>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</si>
  <si>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</si>
  <si>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</si>
  <si>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</si>
  <si>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</si>
  <si>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</si>
  <si>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</si>
  <si>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</si>
  <si>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</si>
  <si>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</si>
  <si>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</si>
  <si>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</si>
  <si>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</si>
  <si>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</si>
  <si>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</si>
  <si>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</si>
  <si>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</si>
  <si>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</si>
  <si>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</si>
  <si>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</si>
  <si>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</si>
  <si>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</si>
  <si>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</si>
  <si>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</si>
  <si>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</si>
  <si>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</si>
  <si>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</si>
  <si>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</si>
  <si>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</si>
  <si>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</si>
  <si>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</si>
  <si>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</si>
  <si>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</si>
  <si>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</si>
  <si>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</si>
  <si>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</si>
  <si>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</si>
  <si>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</si>
  <si>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</si>
  <si>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</si>
  <si>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</si>
  <si>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</si>
  <si>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</si>
  <si>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</si>
  <si>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</si>
  <si>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</si>
  <si>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</si>
  <si>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</si>
  <si>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</si>
  <si>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</si>
  <si>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</si>
  <si>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</si>
  <si>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</si>
  <si>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</si>
  <si>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</si>
  <si>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</si>
  <si>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</si>
  <si>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</si>
  <si>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</si>
  <si>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</si>
  <si>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</si>
  <si>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</si>
  <si>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</si>
  <si>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</si>
  <si>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</si>
  <si>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</si>
  <si>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</si>
  <si>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</si>
  <si>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</si>
  <si>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</si>
  <si>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</si>
  <si>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</si>
  <si>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</si>
  <si>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</si>
  <si>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</si>
  <si>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</si>
  <si>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</si>
  <si>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</si>
  <si>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</si>
  <si>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</si>
  <si>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</si>
  <si>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</si>
  <si>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</si>
  <si>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</si>
  <si>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</si>
  <si>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</si>
  <si>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</si>
  <si>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</si>
  <si>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</si>
  <si>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</si>
  <si>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</si>
  <si>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</si>
  <si>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</si>
  <si>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</si>
  <si>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</si>
  <si>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</si>
  <si>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</si>
  <si>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</si>
  <si>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</si>
  <si>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</si>
  <si>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</si>
  <si>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</si>
  <si>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</si>
  <si>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</si>
  <si>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</si>
  <si>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</si>
  <si>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</si>
  <si>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</si>
  <si>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</si>
  <si>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</si>
  <si>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</si>
  <si>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</si>
  <si>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</si>
  <si>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</si>
  <si>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</si>
  <si>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</si>
  <si>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</si>
  <si>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</si>
  <si>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</si>
  <si>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</si>
  <si>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</si>
  <si>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</si>
  <si>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</si>
  <si>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</si>
  <si>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</si>
  <si>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</si>
  <si>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</si>
  <si>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</si>
  <si>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</si>
  <si>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</si>
  <si>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</si>
  <si>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</si>
  <si>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</si>
  <si>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</si>
  <si>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</si>
  <si>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</si>
  <si>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</si>
  <si>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</si>
  <si>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</si>
  <si>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</si>
  <si>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</si>
  <si>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</si>
  <si>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</si>
  <si>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</si>
  <si>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</si>
  <si>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</si>
  <si>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</si>
  <si>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</si>
  <si>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</si>
  <si>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</si>
  <si>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</si>
  <si>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</si>
  <si>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</si>
  <si>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</si>
  <si>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</si>
  <si>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</si>
  <si>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</si>
  <si>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</si>
  <si>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</si>
  <si>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</si>
  <si>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</si>
  <si>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</si>
  <si>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</si>
  <si>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</si>
  <si>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</si>
  <si>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</si>
  <si>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</si>
  <si>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</si>
  <si>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</si>
  <si>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</si>
  <si>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</si>
  <si>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</si>
  <si>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</si>
  <si>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</si>
  <si>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</si>
  <si>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</si>
  <si>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</si>
  <si>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</si>
  <si>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</si>
  <si>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</si>
  <si>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</si>
  <si>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</si>
  <si>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</si>
  <si>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</si>
  <si>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</si>
  <si>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</si>
  <si>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</si>
  <si>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</si>
  <si>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</si>
  <si>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</si>
  <si>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</si>
  <si>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</si>
  <si>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</si>
  <si>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</si>
  <si>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</si>
  <si>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</si>
  <si>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</si>
  <si>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</si>
  <si>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</si>
  <si>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</si>
  <si>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</si>
  <si>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</si>
  <si>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</si>
  <si>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</si>
  <si>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</si>
  <si>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</si>
  <si>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</si>
  <si>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</si>
  <si>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</si>
  <si>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</si>
  <si>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</si>
  <si>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</si>
  <si>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</si>
  <si>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</si>
  <si>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</si>
  <si>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</si>
  <si>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</si>
  <si>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</si>
  <si>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</si>
  <si>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</si>
  <si>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</si>
  <si>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</si>
  <si>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</si>
  <si>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</si>
  <si>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</si>
  <si>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</si>
  <si>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</si>
  <si>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</si>
  <si>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</si>
  <si>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</si>
  <si>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</si>
  <si>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</si>
  <si>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</si>
  <si>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</si>
  <si>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</si>
  <si>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</si>
  <si>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</si>
  <si>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</si>
  <si>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</si>
  <si>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</si>
  <si>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</si>
  <si>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</si>
  <si>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</si>
  <si>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</si>
  <si>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</si>
  <si>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</si>
  <si>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</si>
  <si>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</si>
  <si>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</si>
  <si>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</si>
  <si>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</si>
  <si>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</si>
  <si>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</si>
  <si>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</si>
  <si>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</si>
  <si>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</si>
  <si>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</si>
  <si>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</si>
  <si>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</si>
  <si>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</si>
  <si>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</si>
  <si>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</si>
  <si>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</si>
  <si>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</si>
  <si>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</si>
  <si>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</si>
  <si>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</si>
  <si>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</si>
  <si>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</si>
  <si>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</si>
  <si>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</si>
  <si>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</si>
  <si>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</si>
  <si>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</si>
  <si>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</si>
  <si>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</si>
  <si>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</si>
  <si>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</si>
  <si>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</si>
  <si>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</si>
  <si>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</si>
  <si>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</si>
  <si>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</si>
  <si>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</si>
  <si>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</si>
  <si>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</si>
  <si>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</si>
  <si>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</si>
  <si>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</si>
  <si>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</si>
  <si>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</si>
  <si>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</si>
  <si>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</si>
  <si>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</si>
  <si>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</si>
  <si>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</si>
  <si>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</si>
  <si>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</si>
  <si>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</si>
  <si>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</si>
  <si>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</si>
  <si>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</si>
  <si>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</si>
  <si>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</si>
  <si>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</si>
  <si>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</si>
  <si>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</si>
  <si>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</si>
  <si>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</si>
  <si>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</si>
  <si>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</si>
  <si>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</si>
  <si>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</si>
  <si>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</si>
  <si>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</si>
  <si>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</si>
  <si>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</si>
  <si>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</si>
  <si>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</si>
  <si>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</si>
  <si>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</si>
  <si>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</si>
  <si>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</si>
  <si>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</si>
  <si>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</si>
  <si>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</si>
  <si>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</si>
  <si>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</si>
  <si>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</si>
  <si>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</si>
  <si>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</si>
  <si>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</si>
  <si>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</si>
  <si>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</si>
  <si>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</si>
  <si>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</si>
  <si>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</si>
  <si>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</si>
  <si>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</si>
  <si>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</si>
  <si>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</si>
  <si>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</si>
  <si>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</si>
  <si>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</si>
  <si>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</si>
  <si>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</si>
  <si>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</si>
  <si>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</si>
  <si>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</si>
  <si>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</si>
  <si>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</si>
  <si>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</si>
  <si>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</si>
  <si>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</si>
  <si>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</si>
  <si>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</si>
  <si>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</si>
  <si>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</si>
  <si>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</si>
  <si>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</si>
  <si>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</si>
  <si>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</si>
  <si>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</si>
  <si>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</si>
  <si>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</si>
  <si>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</si>
  <si>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</si>
  <si>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</si>
  <si>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</si>
  <si>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</si>
  <si>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</si>
  <si>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</si>
  <si>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</si>
  <si>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</si>
  <si>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</si>
  <si>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</si>
  <si>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</si>
  <si>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</si>
  <si>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</si>
  <si>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</si>
  <si>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</si>
  <si>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</si>
  <si>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</si>
  <si>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</si>
  <si>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</si>
  <si>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</si>
  <si>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</si>
  <si>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</si>
  <si>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</si>
  <si>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</si>
  <si>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</si>
  <si>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</si>
  <si>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</si>
  <si>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</si>
  <si>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</si>
  <si>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</si>
  <si>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</si>
  <si>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</si>
  <si>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</si>
  <si>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</si>
  <si>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</si>
  <si>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</si>
  <si>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</si>
  <si>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</si>
  <si>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</si>
  <si>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</si>
  <si>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</si>
  <si>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</si>
  <si>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</si>
  <si>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</si>
  <si>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</si>
  <si>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</si>
  <si>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</si>
  <si>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</si>
  <si>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</si>
  <si>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</si>
  <si>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</si>
  <si>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</si>
  <si>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</si>
  <si>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</si>
  <si>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</si>
  <si>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</si>
  <si>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</si>
  <si>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</si>
  <si>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</si>
  <si>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</si>
  <si>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</si>
  <si>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</si>
  <si>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</si>
  <si>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</si>
  <si>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</si>
  <si>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</si>
  <si>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</si>
  <si>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</si>
  <si>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</si>
  <si>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</si>
  <si>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</si>
  <si>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</si>
  <si>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</si>
  <si>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</si>
  <si>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</si>
  <si>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</si>
  <si>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</si>
  <si>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</si>
  <si>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</si>
  <si>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</si>
  <si>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</si>
  <si>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</si>
  <si>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</si>
  <si>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</si>
  <si>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</si>
  <si>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</si>
  <si>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</si>
  <si>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</si>
  <si>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</si>
  <si>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</si>
  <si>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</si>
  <si>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</si>
  <si>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</si>
  <si>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</si>
  <si>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</si>
  <si>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</si>
  <si>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</si>
  <si>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</si>
  <si>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</si>
  <si>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</si>
  <si>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</si>
  <si>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</si>
  <si>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</si>
  <si>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</si>
  <si>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</si>
  <si>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</si>
  <si>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</si>
  <si>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</si>
  <si>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</si>
  <si>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</si>
  <si>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</si>
  <si>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</si>
  <si>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</si>
  <si>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</si>
  <si>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</si>
  <si>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</si>
  <si>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</si>
  <si>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</si>
  <si>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</si>
  <si>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</si>
  <si>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</si>
  <si>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</si>
  <si>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</si>
  <si>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</si>
  <si>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</si>
  <si>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</si>
  <si>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</si>
  <si>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</si>
  <si>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</si>
  <si>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</si>
  <si>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</si>
  <si>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</si>
  <si>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</si>
  <si>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</si>
  <si>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</si>
  <si>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</si>
  <si>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</si>
  <si>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</si>
  <si>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</si>
  <si>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</si>
  <si>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</si>
  <si>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</si>
  <si>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</si>
  <si>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</si>
  <si>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</si>
  <si>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</si>
  <si>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</si>
  <si>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</si>
  <si>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</si>
  <si>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</si>
  <si>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</si>
  <si>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</si>
  <si>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</si>
  <si>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</si>
  <si>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</si>
  <si>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</si>
  <si>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</si>
  <si>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</si>
  <si>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</si>
  <si>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</si>
  <si>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</si>
  <si>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</si>
  <si>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</si>
  <si>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</si>
  <si>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</si>
  <si>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</si>
  <si>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</si>
  <si>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</si>
  <si>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</si>
  <si>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</si>
  <si>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</si>
  <si>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</si>
  <si>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</si>
  <si>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</si>
  <si>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</si>
  <si>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</si>
  <si>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</si>
  <si>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</si>
  <si>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</si>
  <si>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</si>
  <si>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</si>
  <si>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</si>
  <si>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</si>
  <si>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</si>
  <si>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</si>
  <si>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</si>
  <si>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</si>
  <si>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</si>
  <si>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</si>
  <si>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</si>
  <si>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</si>
  <si>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</si>
  <si>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</si>
  <si>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</si>
  <si>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</si>
  <si>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</si>
  <si>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</si>
  <si>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</si>
  <si>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</si>
  <si>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</si>
  <si>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</si>
  <si>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</si>
  <si>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</si>
  <si>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</si>
  <si>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</si>
  <si>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</si>
  <si>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</si>
  <si>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</si>
  <si>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</si>
  <si>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</si>
  <si>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</si>
  <si>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</si>
  <si>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</si>
  <si>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</si>
  <si>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</si>
  <si>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</si>
  <si>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</si>
  <si>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</si>
  <si>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</si>
  <si>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</si>
  <si>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</si>
  <si>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</si>
  <si>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</si>
  <si>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</si>
  <si>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</si>
  <si>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</si>
  <si>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</si>
  <si>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</si>
  <si>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</si>
  <si>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</si>
  <si>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</si>
  <si>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</si>
  <si>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</si>
  <si>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</si>
  <si>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</si>
  <si>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</si>
  <si>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</si>
  <si>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</si>
  <si>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</si>
  <si>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</si>
  <si>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</si>
  <si>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</si>
  <si>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</si>
  <si>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</si>
  <si>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</si>
  <si>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</si>
  <si>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</si>
  <si>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</si>
  <si>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</si>
  <si>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</si>
  <si>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</si>
  <si>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</si>
  <si>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</si>
  <si>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</si>
  <si>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</si>
  <si>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</si>
  <si>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</si>
  <si>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</si>
  <si>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</si>
  <si>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</si>
  <si>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</si>
  <si>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</si>
  <si>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</si>
  <si>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</si>
  <si>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</si>
  <si>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</si>
  <si>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</si>
  <si>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</si>
  <si>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</si>
  <si>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</si>
  <si>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</si>
  <si>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</si>
  <si>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</si>
  <si>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</si>
  <si>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</si>
  <si>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</si>
  <si>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</si>
  <si>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</si>
  <si>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</si>
  <si>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</si>
  <si>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</si>
  <si>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</si>
  <si>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</si>
  <si>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</si>
  <si>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</si>
  <si>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</si>
  <si>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</si>
  <si>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</si>
  <si>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</si>
  <si>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</si>
  <si>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</si>
  <si>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</si>
  <si>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</si>
  <si>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</si>
  <si>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</si>
  <si>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</si>
  <si>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</si>
  <si>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</si>
  <si>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</si>
  <si>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</si>
  <si>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</si>
  <si>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</si>
  <si>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</si>
  <si>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</si>
  <si>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</si>
  <si>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</si>
  <si>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</si>
  <si>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</si>
  <si>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</si>
  <si>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</si>
  <si>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</si>
  <si>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</si>
  <si>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</si>
  <si>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</si>
  <si>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</si>
  <si>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</si>
  <si>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</si>
  <si>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</si>
  <si>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</si>
  <si>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</si>
  <si>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</si>
  <si>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</si>
  <si>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</si>
  <si>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</si>
  <si>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</si>
  <si>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</si>
  <si>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</si>
  <si>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</si>
  <si>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</si>
  <si>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</si>
  <si>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</si>
  <si>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</si>
  <si>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</si>
  <si>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</si>
  <si>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</si>
  <si>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</si>
  <si>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</si>
  <si>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</si>
  <si>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</si>
  <si>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</si>
  <si>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</si>
  <si>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</si>
  <si>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</si>
  <si>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</si>
  <si>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</si>
  <si>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</si>
  <si>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</si>
  <si>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</si>
  <si>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</si>
  <si>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</si>
  <si>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</si>
  <si>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</si>
  <si>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</si>
  <si>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</si>
  <si>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</si>
  <si>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</si>
  <si>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</si>
  <si>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</si>
  <si>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</si>
  <si>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</si>
  <si>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</si>
  <si>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</si>
  <si>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</si>
  <si>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</si>
  <si>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</si>
  <si>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</si>
  <si>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</si>
  <si>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</si>
  <si>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</si>
  <si>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</si>
  <si>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</si>
  <si>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</si>
  <si>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</si>
  <si>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</si>
  <si>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</si>
  <si>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</si>
  <si>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</si>
  <si>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</si>
  <si>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</si>
  <si>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</si>
  <si>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</si>
  <si>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</si>
  <si>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</si>
  <si>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</si>
  <si>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</si>
  <si>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</si>
  <si>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</si>
  <si>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</si>
  <si>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</si>
  <si>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</si>
  <si>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</si>
  <si>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</si>
  <si>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</si>
  <si>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</si>
  <si>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</si>
  <si>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</si>
  <si>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</si>
  <si>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</si>
  <si>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</si>
  <si>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</si>
  <si>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</si>
  <si>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</si>
  <si>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</si>
  <si>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</si>
  <si>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</si>
  <si>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</si>
  <si>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</si>
  <si>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</si>
  <si>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</si>
  <si>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</si>
  <si>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</si>
  <si>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</si>
  <si>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</si>
  <si>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</si>
  <si>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</si>
  <si>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</si>
  <si>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</si>
  <si>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</si>
  <si>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</si>
  <si>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</si>
  <si>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</si>
  <si>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</si>
  <si>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</si>
  <si>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</si>
  <si>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</si>
  <si>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</si>
  <si>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</si>
  <si>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</si>
  <si>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</si>
  <si>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</si>
  <si>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</si>
  <si>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</si>
  <si>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</si>
  <si>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</si>
  <si>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</si>
  <si>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</si>
  <si>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</si>
  <si>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</si>
  <si>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</si>
  <si>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</si>
  <si>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</si>
  <si>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</si>
  <si>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</si>
  <si>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</si>
  <si>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</si>
  <si>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</si>
  <si>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</si>
  <si>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</si>
  <si>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</si>
  <si>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</si>
  <si>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</si>
  <si>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</si>
  <si>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</si>
  <si>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</si>
  <si>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</si>
  <si>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</si>
  <si>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</si>
  <si>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</si>
  <si>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</si>
  <si>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</si>
  <si>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</si>
  <si>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</si>
  <si>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</si>
  <si>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</si>
  <si>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</si>
  <si>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</si>
  <si>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</si>
  <si>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</si>
  <si>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</si>
  <si>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</si>
  <si>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</si>
  <si>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</si>
  <si>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</si>
  <si>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</si>
  <si>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</si>
  <si>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</si>
  <si>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</si>
  <si>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</si>
  <si>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</si>
  <si>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</si>
  <si>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</si>
  <si>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</si>
  <si>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</si>
  <si>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</si>
  <si>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</si>
  <si>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</si>
  <si>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</si>
  <si>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</si>
  <si>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</si>
  <si>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</si>
  <si>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</si>
  <si>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</si>
  <si>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</si>
  <si>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</si>
  <si>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</si>
  <si>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</si>
  <si>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</si>
  <si>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</si>
  <si>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</si>
  <si>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</si>
  <si>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</si>
  <si>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</si>
  <si>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</si>
  <si>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</si>
  <si>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</si>
  <si>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</si>
  <si>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</si>
  <si>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</si>
  <si>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</si>
  <si>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</si>
  <si>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</si>
  <si>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</si>
  <si>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</si>
  <si>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</si>
  <si>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</si>
  <si>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</si>
  <si>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</si>
  <si>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</si>
  <si>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</si>
  <si>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</si>
  <si>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</si>
  <si>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</si>
  <si>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</si>
  <si>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</si>
  <si>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</si>
  <si>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</si>
  <si>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</si>
  <si>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</si>
  <si>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</si>
  <si>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</si>
  <si>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</si>
  <si>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</si>
  <si>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</si>
  <si>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</si>
  <si>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</si>
  <si>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</si>
  <si>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</si>
  <si>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</si>
  <si>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</si>
  <si>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</si>
  <si>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</si>
  <si>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</si>
  <si>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</si>
  <si>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</si>
  <si>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</si>
  <si>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</si>
  <si>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</si>
  <si>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</si>
  <si>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</si>
  <si>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</si>
  <si>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</si>
  <si>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</si>
  <si>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</si>
  <si>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</si>
  <si>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</si>
  <si>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</si>
  <si>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</si>
  <si>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</si>
  <si>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</si>
  <si>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</si>
  <si>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</si>
  <si>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</si>
  <si>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</si>
  <si>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</si>
  <si>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</si>
  <si>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</si>
  <si>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</si>
  <si>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</si>
  <si>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</si>
  <si>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</si>
  <si>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</si>
  <si>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</si>
  <si>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</si>
  <si>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</si>
  <si>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</si>
  <si>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</si>
  <si>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</si>
  <si>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</si>
  <si>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</si>
  <si>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</si>
  <si>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</si>
  <si>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</si>
  <si>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</si>
  <si>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</si>
  <si>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</si>
  <si>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</si>
  <si>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</si>
  <si>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</si>
  <si>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</si>
  <si>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</si>
  <si>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</si>
  <si>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</si>
  <si>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</si>
  <si>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</si>
  <si>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</si>
  <si>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</si>
  <si>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</si>
  <si>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</si>
  <si>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</si>
  <si>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</si>
  <si>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</si>
  <si>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</si>
  <si>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</si>
  <si>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</si>
  <si>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</si>
  <si>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</si>
  <si>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</si>
  <si>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</si>
  <si>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</si>
  <si>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</si>
  <si>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</si>
  <si>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</si>
  <si>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</si>
  <si>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</si>
  <si>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</si>
  <si>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</si>
  <si>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</si>
  <si>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</si>
  <si>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</si>
  <si>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</si>
  <si>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</si>
  <si>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</si>
  <si>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</si>
  <si>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</si>
  <si>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</si>
  <si>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</si>
  <si>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</si>
  <si>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</si>
  <si>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</si>
  <si>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</si>
  <si>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</si>
  <si>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</si>
  <si>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</si>
  <si>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</si>
  <si>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</si>
  <si>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</si>
  <si>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</si>
  <si>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</si>
  <si>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</si>
  <si>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</si>
  <si>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</si>
  <si>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</si>
  <si>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</si>
  <si>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</si>
  <si>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</si>
  <si>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</si>
  <si>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</si>
  <si>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</si>
  <si>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</si>
  <si>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</si>
  <si>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</si>
  <si>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</si>
  <si>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</si>
  <si>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</si>
  <si>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</si>
  <si>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</si>
  <si>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</si>
  <si>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</si>
  <si>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</si>
  <si>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</si>
  <si>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</si>
  <si>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</si>
  <si>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</si>
  <si>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</si>
  <si>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</si>
  <si>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</si>
  <si>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</si>
  <si>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</si>
  <si>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</si>
  <si>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</si>
  <si>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</si>
  <si>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</si>
  <si>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</si>
  <si>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</si>
  <si>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</si>
  <si>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</si>
  <si>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</si>
  <si>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</si>
  <si>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</si>
  <si>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</si>
  <si>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</si>
  <si>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</si>
  <si>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</si>
  <si>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</si>
  <si>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</si>
  <si>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</si>
  <si>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</si>
  <si>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</si>
  <si>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</si>
  <si>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</si>
  <si>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</si>
  <si>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</si>
  <si>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</si>
  <si>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</si>
  <si>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</si>
  <si>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</si>
  <si>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</si>
  <si>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</si>
  <si>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</si>
  <si>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</si>
  <si>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</si>
  <si>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</si>
  <si>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</si>
  <si>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</si>
  <si>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</si>
  <si>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</si>
  <si>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</si>
  <si>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</si>
  <si>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</si>
  <si>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</si>
  <si>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</si>
  <si>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</si>
  <si>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</si>
  <si>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</si>
  <si>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</si>
  <si>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</si>
  <si>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</si>
  <si>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</si>
  <si>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</si>
  <si>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</si>
  <si>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</si>
  <si>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</si>
  <si>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</si>
  <si>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</si>
  <si>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</si>
  <si>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</si>
  <si>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</si>
  <si>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</si>
  <si>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</si>
  <si>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</si>
  <si>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</si>
  <si>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</si>
  <si>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</si>
  <si>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</si>
  <si>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</si>
  <si>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</si>
  <si>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</si>
  <si>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</si>
  <si>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</si>
  <si>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</si>
  <si>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</si>
  <si>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</si>
  <si>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</si>
  <si>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</si>
  <si>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</si>
  <si>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</si>
  <si>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</si>
  <si>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</si>
  <si>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</si>
  <si>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</si>
  <si>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</si>
  <si>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</si>
  <si>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</si>
  <si>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</si>
  <si>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</si>
  <si>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</si>
  <si>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</si>
  <si>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</si>
  <si>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</si>
  <si>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</si>
  <si>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</si>
  <si>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</si>
  <si>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</si>
  <si>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</si>
  <si>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</si>
  <si>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</si>
  <si>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</si>
  <si>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</si>
  <si>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</si>
  <si>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</si>
  <si>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</si>
  <si>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</si>
  <si>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</si>
  <si>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</si>
  <si>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</si>
  <si>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</si>
  <si>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</si>
  <si>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</si>
  <si>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</si>
  <si>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</si>
  <si>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</si>
  <si>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</si>
  <si>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</si>
  <si>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</si>
  <si>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</si>
  <si>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</si>
  <si>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</si>
  <si>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</si>
  <si>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</si>
  <si>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</si>
  <si>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</si>
  <si>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</si>
  <si>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</si>
  <si>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</si>
  <si>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</si>
  <si>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</si>
  <si>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</si>
  <si>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</si>
  <si>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</si>
  <si>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</si>
  <si>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</si>
  <si>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</si>
  <si>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</si>
  <si>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</si>
  <si>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</si>
  <si>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</si>
  <si>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</si>
  <si>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</si>
  <si>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</si>
  <si>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</si>
  <si>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</si>
  <si>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</si>
  <si>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</si>
  <si>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</si>
  <si>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</si>
  <si>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</si>
  <si>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</si>
  <si>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</si>
  <si>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</si>
  <si>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</si>
  <si>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</si>
  <si>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</si>
  <si>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</si>
  <si>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</si>
  <si>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</si>
  <si>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</si>
  <si>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</si>
  <si>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</si>
  <si>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</si>
  <si>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</si>
  <si>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</si>
  <si>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</si>
  <si>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</si>
  <si>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</si>
  <si>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</si>
  <si>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</si>
  <si>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</si>
  <si>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</si>
  <si>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</si>
  <si>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</si>
  <si>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</si>
  <si>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</si>
  <si>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</si>
  <si>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</si>
  <si>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</si>
  <si>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</si>
  <si>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</si>
  <si>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</si>
  <si>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</si>
  <si>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</si>
  <si>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</si>
  <si>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</si>
  <si>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</si>
  <si>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</si>
  <si>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</si>
  <si>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</si>
  <si>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</si>
  <si>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</si>
  <si>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</si>
  <si>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</si>
  <si>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</si>
  <si>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</si>
  <si>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</si>
  <si>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</si>
  <si>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</si>
  <si>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</si>
  <si>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</si>
  <si>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</si>
  <si>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</si>
  <si>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</si>
  <si>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</si>
  <si>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</si>
  <si>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</si>
  <si>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</si>
  <si>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</si>
  <si>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</si>
  <si>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</si>
  <si>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</si>
  <si>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</si>
  <si>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</si>
  <si>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</si>
  <si>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</si>
  <si>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</si>
  <si>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</si>
  <si>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</si>
  <si>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</si>
  <si>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</si>
  <si>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</si>
  <si>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</si>
  <si>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</si>
  <si>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</si>
  <si>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</si>
  <si>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</si>
  <si>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</si>
  <si>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</si>
  <si>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</si>
  <si>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</si>
  <si>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</si>
  <si>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</si>
  <si>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</si>
  <si>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</si>
  <si>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</si>
  <si>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</si>
  <si>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</si>
  <si>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</si>
  <si>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</si>
  <si>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</si>
  <si>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</si>
  <si>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</si>
  <si>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</si>
  <si>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</si>
  <si>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</si>
  <si>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</si>
  <si>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</si>
  <si>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</si>
  <si>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</si>
  <si>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</si>
  <si>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</si>
  <si>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</si>
  <si>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</si>
  <si>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</si>
  <si>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</si>
  <si>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</si>
  <si>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</si>
  <si>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</si>
  <si>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</si>
  <si>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</si>
  <si>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</si>
  <si>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</si>
  <si>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</si>
  <si>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</si>
  <si>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</si>
  <si>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</si>
  <si>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</si>
  <si>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</si>
  <si>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</si>
  <si>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</si>
  <si>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</si>
  <si>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</si>
  <si>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</si>
  <si>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</si>
  <si>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</si>
  <si>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</si>
  <si>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</si>
  <si>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</si>
  <si>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</si>
  <si>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</si>
  <si>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</si>
  <si>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</si>
  <si>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</si>
  <si>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</si>
  <si>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</si>
  <si>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</si>
  <si>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</si>
  <si>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</si>
  <si>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</si>
  <si>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</si>
  <si>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</si>
  <si>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</si>
  <si>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</si>
  <si>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</si>
  <si>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</si>
  <si>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</si>
  <si>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</si>
  <si>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</si>
  <si>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</si>
  <si>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</si>
  <si>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</si>
  <si>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</si>
  <si>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</si>
  <si>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</si>
  <si>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</si>
  <si>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</si>
  <si>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</si>
  <si>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</si>
  <si>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</si>
  <si>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</si>
  <si>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</si>
  <si>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</si>
  <si>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</si>
  <si>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</si>
  <si>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</si>
  <si>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</si>
  <si>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</si>
  <si>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</si>
  <si>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</si>
  <si>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</si>
  <si>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</si>
  <si>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</si>
  <si>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</si>
  <si>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</si>
  <si>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</si>
  <si>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</si>
  <si>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</si>
  <si>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</si>
  <si>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</si>
  <si>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</si>
  <si>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</si>
  <si>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</si>
  <si>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</si>
  <si>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</si>
  <si>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</si>
  <si>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</si>
  <si>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</si>
  <si>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</si>
  <si>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</si>
  <si>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</si>
  <si>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</si>
  <si>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</si>
  <si>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</si>
  <si>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</si>
  <si>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</si>
  <si>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</si>
  <si>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</si>
  <si>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</si>
  <si>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</si>
  <si>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</si>
  <si>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</si>
  <si>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</si>
  <si>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</si>
  <si>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</si>
  <si>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</si>
  <si>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</si>
  <si>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</si>
  <si>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</si>
  <si>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</si>
  <si>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</si>
  <si>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</si>
  <si>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</si>
  <si>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</si>
  <si>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</si>
  <si>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</si>
  <si>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</si>
  <si>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</si>
  <si>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</si>
  <si>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</si>
  <si>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</si>
  <si>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</si>
  <si>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</si>
  <si>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</si>
  <si>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</si>
  <si>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</si>
  <si>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</si>
  <si>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</si>
  <si>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</si>
  <si>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</si>
  <si>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</si>
  <si>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</si>
  <si>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</si>
  <si>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</si>
  <si>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</si>
  <si>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</si>
  <si>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</si>
  <si>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</si>
  <si>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</si>
  <si>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</si>
  <si>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</si>
  <si>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</si>
  <si>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</si>
  <si>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</si>
  <si>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</si>
  <si>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</si>
  <si>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</si>
  <si>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</si>
  <si>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</si>
  <si>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</si>
  <si>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</si>
  <si>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</si>
  <si>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</si>
  <si>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</si>
  <si>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</si>
  <si>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</si>
  <si>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</si>
  <si>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</si>
  <si>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</si>
  <si>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</si>
  <si>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</si>
  <si>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</si>
  <si>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</si>
  <si>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</si>
  <si>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</si>
  <si>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</si>
  <si>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</si>
  <si>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</si>
  <si>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</si>
  <si>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</si>
  <si>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</si>
  <si>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</si>
  <si>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</si>
  <si>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</si>
  <si>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</si>
  <si>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</si>
  <si>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</si>
  <si>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</si>
  <si>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</si>
  <si>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</si>
  <si>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</si>
  <si>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</si>
  <si>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</si>
  <si>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</si>
  <si>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</si>
  <si>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</si>
  <si>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</si>
  <si>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</si>
  <si>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</si>
  <si>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</si>
  <si>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</si>
  <si>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</si>
  <si>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</si>
  <si>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</si>
  <si>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</si>
  <si>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</si>
  <si>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</si>
  <si>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</si>
  <si>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</si>
  <si>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</si>
  <si>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</si>
  <si>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</si>
  <si>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</si>
  <si>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</si>
  <si>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</si>
  <si>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</si>
  <si>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</si>
  <si>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</si>
  <si>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</si>
  <si>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</si>
  <si>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</si>
  <si>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</si>
  <si>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</si>
  <si>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</si>
  <si>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</si>
  <si>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</si>
  <si>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</si>
  <si>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</si>
  <si>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</si>
  <si>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</si>
  <si>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</si>
  <si>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</si>
  <si>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</si>
  <si>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</si>
  <si>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</si>
  <si>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</si>
  <si>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</si>
  <si>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</si>
  <si>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</si>
  <si>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</si>
  <si>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</si>
  <si>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</si>
  <si>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</si>
  <si>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</si>
  <si>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</si>
  <si>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</si>
  <si>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</si>
  <si>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</si>
  <si>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</si>
  <si>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</si>
  <si>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</si>
  <si>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</si>
  <si>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</si>
  <si>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</si>
  <si>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</si>
  <si>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</si>
  <si>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</si>
  <si>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</si>
  <si>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</si>
  <si>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</si>
  <si>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</si>
  <si>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</si>
  <si>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</si>
  <si>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</si>
  <si>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</si>
  <si>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</si>
  <si>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</si>
  <si>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</si>
  <si>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</si>
  <si>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</si>
  <si>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</si>
  <si>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</si>
  <si>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</si>
  <si>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</si>
  <si>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</si>
  <si>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</si>
  <si>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</si>
  <si>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</si>
  <si>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</si>
  <si>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</si>
  <si>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</si>
  <si>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</si>
  <si>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</si>
  <si>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</si>
  <si>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</si>
  <si>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</si>
  <si>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</si>
  <si>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</si>
  <si>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</si>
  <si>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</si>
  <si>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</si>
  <si>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</si>
  <si>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</si>
  <si>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</si>
  <si>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</si>
  <si>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</si>
  <si>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</si>
  <si>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</si>
  <si>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</si>
  <si>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</si>
  <si>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</si>
  <si>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</si>
  <si>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</si>
  <si>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</si>
  <si>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</si>
  <si>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</si>
  <si>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</si>
  <si>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</si>
  <si>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</si>
  <si>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</si>
  <si>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</si>
  <si>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</si>
  <si>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</si>
  <si>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</si>
  <si>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</si>
  <si>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</si>
  <si>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</si>
  <si>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</si>
  <si>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</si>
  <si>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</si>
  <si>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</si>
  <si>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</si>
  <si>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</si>
  <si>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</si>
  <si>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</si>
  <si>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</si>
  <si>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</si>
  <si>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</si>
  <si>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</si>
  <si>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</si>
  <si>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</si>
  <si>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</si>
  <si>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</si>
  <si>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</si>
  <si>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</si>
  <si>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</si>
  <si>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</si>
  <si>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</si>
  <si>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</si>
  <si>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</si>
  <si>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</si>
  <si>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</si>
  <si>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</si>
  <si>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</si>
  <si>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</si>
  <si>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</si>
  <si>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</si>
  <si>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</si>
  <si>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</si>
  <si>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</si>
  <si>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</si>
  <si>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</si>
  <si>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</si>
  <si>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</si>
  <si>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</si>
  <si>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</si>
  <si>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</si>
  <si>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</si>
  <si>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</si>
  <si>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</si>
  <si>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</si>
  <si>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</si>
  <si>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</si>
  <si>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</si>
  <si>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</si>
  <si>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</si>
  <si>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</si>
  <si>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</si>
  <si>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</si>
  <si>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</si>
  <si>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</si>
  <si>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</si>
  <si>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</si>
  <si>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</si>
  <si>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</si>
  <si>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</si>
  <si>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</si>
  <si>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</si>
  <si>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</si>
  <si>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</si>
  <si>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</si>
  <si>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</si>
  <si>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</si>
  <si>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</si>
  <si>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</si>
  <si>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</si>
  <si>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</si>
  <si>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</si>
  <si>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</si>
  <si>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</si>
  <si>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</si>
  <si>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</si>
  <si>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</si>
  <si>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</si>
  <si>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</si>
  <si>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</si>
  <si>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</si>
  <si>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</si>
  <si>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</si>
  <si>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</si>
  <si>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</si>
  <si>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</si>
  <si>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</si>
  <si>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</si>
  <si>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</si>
  <si>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</si>
  <si>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</si>
  <si>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</si>
  <si>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</si>
  <si>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</si>
  <si>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</si>
  <si>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</si>
  <si>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</si>
  <si>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</si>
  <si>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</si>
  <si>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</si>
  <si>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</si>
  <si>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</si>
  <si>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</si>
  <si>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</si>
  <si>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</si>
  <si>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</si>
  <si>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</si>
  <si>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</si>
  <si>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</si>
  <si>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</si>
  <si>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</si>
  <si>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</si>
  <si>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</si>
  <si>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</si>
  <si>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</si>
  <si>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</si>
  <si>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</si>
  <si>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</si>
  <si>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</si>
  <si>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</si>
  <si>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</si>
  <si>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</si>
  <si>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</si>
  <si>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</si>
  <si>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</si>
  <si>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</si>
  <si>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</si>
  <si>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</si>
  <si>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</si>
  <si>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</si>
  <si>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</si>
  <si>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</si>
  <si>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</si>
  <si>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</si>
  <si>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</si>
  <si>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</si>
  <si>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</si>
  <si>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</si>
  <si>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</si>
  <si>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</si>
  <si>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</si>
  <si>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</si>
  <si>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</si>
  <si>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</si>
  <si>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</si>
  <si>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</si>
  <si>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</si>
  <si>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</si>
  <si>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</si>
  <si>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</si>
  <si>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</si>
  <si>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</si>
  <si>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</si>
  <si>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</si>
  <si>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</si>
  <si>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</si>
  <si>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</si>
  <si>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</si>
  <si>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</si>
  <si>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</si>
  <si>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</si>
  <si>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</si>
  <si>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</si>
  <si>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</si>
  <si>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</si>
  <si>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</si>
  <si>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</si>
  <si>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</si>
  <si>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</si>
  <si>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</si>
  <si>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</si>
  <si>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</si>
  <si>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</si>
  <si>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</si>
  <si>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</si>
  <si>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</si>
  <si>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</si>
  <si>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</si>
  <si>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</si>
  <si>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</si>
  <si>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</si>
  <si>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</si>
  <si>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</si>
  <si>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</si>
  <si>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</si>
  <si>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</si>
  <si>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</si>
  <si>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</si>
  <si>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</si>
  <si>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</si>
  <si>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</si>
  <si>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</si>
  <si>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</si>
  <si>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</si>
  <si>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</si>
  <si>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</si>
  <si>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</si>
  <si>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</si>
  <si>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</si>
  <si>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</si>
  <si>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</si>
  <si>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</si>
  <si>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</si>
  <si>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</si>
  <si>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</si>
  <si>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</si>
  <si>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</si>
  <si>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</si>
  <si>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</si>
  <si>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</si>
  <si>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</si>
  <si>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</si>
  <si>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</si>
  <si>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</si>
  <si>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</si>
  <si>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</si>
  <si>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</si>
  <si>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</si>
  <si>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</si>
  <si>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</si>
  <si>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</si>
  <si>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</si>
  <si>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</si>
  <si>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</si>
  <si>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</si>
  <si>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</si>
  <si>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</si>
  <si>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</si>
  <si>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</si>
  <si>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</si>
  <si>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</si>
  <si>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</si>
  <si>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</si>
  <si>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</si>
  <si>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</si>
  <si>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</si>
  <si>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</si>
  <si>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</si>
  <si>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</si>
  <si>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</si>
  <si>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</si>
  <si>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</si>
  <si>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</si>
  <si>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</si>
  <si>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</si>
  <si>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</si>
  <si>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</si>
  <si>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</si>
  <si>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</si>
  <si>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</si>
  <si>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</si>
  <si>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</si>
  <si>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</si>
  <si>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</si>
  <si>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</si>
  <si>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</si>
  <si>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</si>
  <si>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</si>
  <si>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</si>
  <si>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</si>
  <si>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</si>
  <si>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</si>
  <si>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</si>
  <si>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</si>
  <si>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</si>
  <si>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</si>
  <si>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</si>
  <si>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</si>
  <si>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</si>
  <si>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</si>
  <si>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</si>
  <si>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</si>
  <si>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</si>
  <si>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</si>
  <si>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</si>
  <si>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</si>
  <si>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</si>
  <si>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</si>
  <si>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</si>
  <si>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</si>
  <si>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</si>
  <si>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</si>
  <si>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</si>
  <si>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</si>
  <si>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</si>
  <si>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</si>
  <si>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</si>
  <si>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</si>
  <si>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</si>
  <si>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</si>
  <si>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</si>
  <si>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</si>
  <si>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</si>
  <si>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</si>
  <si>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</si>
  <si>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</si>
  <si>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</si>
  <si>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</si>
  <si>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</si>
  <si>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</si>
  <si>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</si>
  <si>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</si>
  <si>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</si>
  <si>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</si>
  <si>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</si>
  <si>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</si>
  <si>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</si>
  <si>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</si>
  <si>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</si>
  <si>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</si>
  <si>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</si>
  <si>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</si>
  <si>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</si>
  <si>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</si>
  <si>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</si>
  <si>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</si>
  <si>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</si>
  <si>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</si>
  <si>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</si>
  <si>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</si>
  <si>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</si>
  <si>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</si>
  <si>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</si>
  <si>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</si>
  <si>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</si>
  <si>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</si>
  <si>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</si>
  <si>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</si>
  <si>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</si>
  <si>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</si>
  <si>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</si>
  <si>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</si>
  <si>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</si>
  <si>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</si>
  <si>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</si>
  <si>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</si>
  <si>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</si>
  <si>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</si>
  <si>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</si>
  <si>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</si>
  <si>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</si>
  <si>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</si>
  <si>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</si>
  <si>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</si>
  <si>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</si>
  <si>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</si>
  <si>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</si>
  <si>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</si>
  <si>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</si>
  <si>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</si>
  <si>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</si>
  <si>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</si>
  <si>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</si>
  <si>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</si>
  <si>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</si>
  <si>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</si>
  <si>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</si>
  <si>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</si>
  <si>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</si>
  <si>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</si>
  <si>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</si>
  <si>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</si>
  <si>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</si>
  <si>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</si>
  <si>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</si>
  <si>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</si>
  <si>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</si>
  <si>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</si>
  <si>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</si>
  <si>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</si>
  <si>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</si>
  <si>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</si>
  <si>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</si>
  <si>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</si>
  <si>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</si>
  <si>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</si>
  <si>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</si>
  <si>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</si>
  <si>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</si>
  <si>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</si>
  <si>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</si>
  <si>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</si>
  <si>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</si>
  <si>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</si>
  <si>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</si>
  <si>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</si>
  <si>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</si>
  <si>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</si>
  <si>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</si>
  <si>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</si>
  <si>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</si>
  <si>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</si>
  <si>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</si>
  <si>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</si>
  <si>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</si>
  <si>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</si>
  <si>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</si>
  <si>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</si>
  <si>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</si>
  <si>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</si>
  <si>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</si>
  <si>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</si>
  <si>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</si>
  <si>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</si>
  <si>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</si>
  <si>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</si>
  <si>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</si>
  <si>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</si>
  <si>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</si>
  <si>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</si>
  <si>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</si>
  <si>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</si>
  <si>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</si>
  <si>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</si>
  <si>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</si>
  <si>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</si>
  <si>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</si>
  <si>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</si>
  <si>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</si>
  <si>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</si>
  <si>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</si>
  <si>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</si>
  <si>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</si>
  <si>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</si>
  <si>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</si>
  <si>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</si>
  <si>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</si>
  <si>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</si>
  <si>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</si>
  <si>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</si>
  <si>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</si>
  <si>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</si>
  <si>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</si>
  <si>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</si>
  <si>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</si>
  <si>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</si>
  <si>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</si>
  <si>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</si>
  <si>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</si>
  <si>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</si>
  <si>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</si>
  <si>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</si>
  <si>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</si>
  <si>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</si>
  <si>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</si>
  <si>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</si>
  <si>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</si>
  <si>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</si>
  <si>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</si>
  <si>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</si>
  <si>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</si>
  <si>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</si>
  <si>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</si>
  <si>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</si>
  <si>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</si>
  <si>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</si>
  <si>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</si>
  <si>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</si>
  <si>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</si>
  <si>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</si>
  <si>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</si>
  <si>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</si>
  <si>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</si>
  <si>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</si>
  <si>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</si>
  <si>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</si>
  <si>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</si>
  <si>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</si>
  <si>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</si>
  <si>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</si>
  <si>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</si>
  <si>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</si>
  <si>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</si>
  <si>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</si>
  <si>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</si>
  <si>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</si>
  <si>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</si>
  <si>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</si>
  <si>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</si>
  <si>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</si>
  <si>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</si>
  <si>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</si>
  <si>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</si>
  <si>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</si>
  <si>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</si>
  <si>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</si>
  <si>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</si>
  <si>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</si>
  <si>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</si>
  <si>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</si>
  <si>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</si>
  <si>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</si>
  <si>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</si>
  <si>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</si>
  <si>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</si>
  <si>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</si>
  <si>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</si>
  <si>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</si>
  <si>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</si>
  <si>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</si>
  <si>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</si>
  <si>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</si>
  <si>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</si>
  <si>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</si>
  <si>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</si>
  <si>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</si>
  <si>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</si>
  <si>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</si>
  <si>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</si>
  <si>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</si>
  <si>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</si>
  <si>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</si>
  <si>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</si>
  <si>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</si>
  <si>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</si>
  <si>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</si>
  <si>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</si>
  <si>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</si>
  <si>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</si>
  <si>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</si>
  <si>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</si>
  <si>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</si>
  <si>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</si>
  <si>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</si>
  <si>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</si>
  <si>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</si>
  <si>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</si>
  <si>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</si>
  <si>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</si>
  <si>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</si>
  <si>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</si>
  <si>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</si>
  <si>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</si>
  <si>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</si>
  <si>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</si>
  <si>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</si>
  <si>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</si>
  <si>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</si>
  <si>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</si>
  <si>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</si>
  <si>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</si>
  <si>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</si>
  <si>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</si>
  <si>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</si>
  <si>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</si>
  <si>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</si>
  <si>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</si>
  <si>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</si>
  <si>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</si>
  <si>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</si>
  <si>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</si>
  <si>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</si>
  <si>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</si>
  <si>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</si>
  <si>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</si>
  <si>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</si>
  <si>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</si>
  <si>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</si>
  <si>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</si>
  <si>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</si>
  <si>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</si>
  <si>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</si>
  <si>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</si>
  <si>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</si>
  <si>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</si>
  <si>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</si>
  <si>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</si>
  <si>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</si>
  <si>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</si>
  <si>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</si>
  <si>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</si>
  <si>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</si>
  <si>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</si>
  <si>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</si>
  <si>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</si>
  <si>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</si>
  <si>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</si>
  <si>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</si>
  <si>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</si>
  <si>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</si>
  <si>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</si>
  <si>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</si>
  <si>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</si>
  <si>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</si>
  <si>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</si>
  <si>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</si>
  <si>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</si>
  <si>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</si>
  <si>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</si>
  <si>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</si>
  <si>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</si>
  <si>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</si>
  <si>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</si>
  <si>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</si>
  <si>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</si>
  <si>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</si>
  <si>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</si>
  <si>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</si>
  <si>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</si>
  <si>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</si>
  <si>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</si>
  <si>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</si>
  <si>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</si>
  <si>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</si>
  <si>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</si>
  <si>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</si>
  <si>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</si>
  <si>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</si>
  <si>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</si>
  <si>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</si>
  <si>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</si>
  <si>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</si>
  <si>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</si>
  <si>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</si>
  <si>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</si>
  <si>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</si>
  <si>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</si>
  <si>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</si>
  <si>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</si>
  <si>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</si>
  <si>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</si>
  <si>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</si>
  <si>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</si>
  <si>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</si>
  <si>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</si>
  <si>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</si>
  <si>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</si>
  <si>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</si>
  <si>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</si>
  <si>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</si>
  <si>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</si>
  <si>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</si>
  <si>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</si>
  <si>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</si>
  <si>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</si>
  <si>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</si>
  <si>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</si>
  <si>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</si>
  <si>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</si>
  <si>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</si>
  <si>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</si>
  <si>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</si>
  <si>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</si>
  <si>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</si>
  <si>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</si>
  <si>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</si>
  <si>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</si>
  <si>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</si>
  <si>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</si>
  <si>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</si>
  <si>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</si>
  <si>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</si>
  <si>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</si>
  <si>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</si>
  <si>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</si>
  <si>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</si>
  <si>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</si>
  <si>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</si>
  <si>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</si>
  <si>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</si>
  <si>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</si>
  <si>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</si>
  <si>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</si>
  <si>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</si>
  <si>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</si>
  <si>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</si>
  <si>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</si>
  <si>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</si>
  <si>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</si>
  <si>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</si>
  <si>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</si>
  <si>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</si>
  <si>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</si>
  <si>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</si>
  <si>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</si>
  <si>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</si>
  <si>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</si>
  <si>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</si>
  <si>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</si>
  <si>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</si>
  <si>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</si>
  <si>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</si>
  <si>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</si>
  <si>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</si>
  <si>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</si>
  <si>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</si>
  <si>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</si>
  <si>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</si>
  <si>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</si>
  <si>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</si>
  <si>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</si>
  <si>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</si>
  <si>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</si>
  <si>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</si>
  <si>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</si>
  <si>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</si>
  <si>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</si>
  <si>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</si>
  <si>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</si>
  <si>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</si>
  <si>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</si>
  <si>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</si>
  <si>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</si>
  <si>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</si>
  <si>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</si>
  <si>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</si>
  <si>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</si>
  <si>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</si>
  <si>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</si>
  <si>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</si>
  <si>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</si>
  <si>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</si>
  <si>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</si>
  <si>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</si>
  <si>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</si>
  <si>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</si>
  <si>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</si>
  <si>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</si>
  <si>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</si>
  <si>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</si>
  <si>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</si>
  <si>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</si>
  <si>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</si>
  <si>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</si>
  <si>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</si>
  <si>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</si>
  <si>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</si>
  <si>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</si>
  <si>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</si>
  <si>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</si>
  <si>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</si>
  <si>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</si>
  <si>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</si>
  <si>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</si>
  <si>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</si>
  <si>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</si>
  <si>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</si>
  <si>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</si>
  <si>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</si>
  <si>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</si>
  <si>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</si>
  <si>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</si>
  <si>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</si>
  <si>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</si>
  <si>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</si>
  <si>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</si>
  <si>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</si>
  <si>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</si>
  <si>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</si>
  <si>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</si>
  <si>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</si>
  <si>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</si>
  <si>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</si>
  <si>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</si>
  <si>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</si>
  <si>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</si>
  <si>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</si>
  <si>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</si>
  <si>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</si>
  <si>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</si>
  <si>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</si>
  <si>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</si>
  <si>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</si>
  <si>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</si>
  <si>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</si>
  <si>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</si>
  <si>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</si>
  <si>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</si>
  <si>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</si>
  <si>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</si>
  <si>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</si>
  <si>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</si>
  <si>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</si>
  <si>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</si>
  <si>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</si>
  <si>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</si>
  <si>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</si>
  <si>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</si>
  <si>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</si>
  <si>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</si>
  <si>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</si>
  <si>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</si>
  <si>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</si>
  <si>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</si>
  <si>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</si>
  <si>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</si>
  <si>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</si>
  <si>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</si>
  <si>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</si>
  <si>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</si>
  <si>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</si>
  <si>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</si>
  <si>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</si>
  <si>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</si>
  <si>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</si>
  <si>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</si>
  <si>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</si>
  <si>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</si>
  <si>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</si>
  <si>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</si>
  <si>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</si>
  <si>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</si>
  <si>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</si>
  <si>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</si>
  <si>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</si>
  <si>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</si>
  <si>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</si>
  <si>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</si>
  <si>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</si>
  <si>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</si>
  <si>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</si>
  <si>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</si>
  <si>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</si>
  <si>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</si>
  <si>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</si>
  <si>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</si>
  <si>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</si>
  <si>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</si>
  <si>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</si>
  <si>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</si>
  <si>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</si>
  <si>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</si>
  <si>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</si>
  <si>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</si>
  <si>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</si>
  <si>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</si>
  <si>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</si>
  <si>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</si>
  <si>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</si>
  <si>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</si>
  <si>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</si>
  <si>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</si>
  <si>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</si>
  <si>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</si>
  <si>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</si>
  <si>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</si>
  <si>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</si>
  <si>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</si>
  <si>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</si>
  <si>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</si>
  <si>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</si>
  <si>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</si>
  <si>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</si>
  <si>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</si>
  <si>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</si>
  <si>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</si>
  <si>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</si>
  <si>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</si>
  <si>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</si>
  <si>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</si>
  <si>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</si>
  <si>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</si>
  <si>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</si>
  <si>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</si>
  <si>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</si>
  <si>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</si>
  <si>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</si>
  <si>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</si>
  <si>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</si>
  <si>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</si>
  <si>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</si>
  <si>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</si>
  <si>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</si>
  <si>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</si>
  <si>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</si>
  <si>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</si>
  <si>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</si>
  <si>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</si>
  <si>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</si>
  <si>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</si>
  <si>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</si>
  <si>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</si>
  <si>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</si>
  <si>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</si>
  <si>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</si>
  <si>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</si>
  <si>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</si>
  <si>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</si>
  <si>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</si>
  <si>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</si>
  <si>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</si>
  <si>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</si>
  <si>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</si>
  <si>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</si>
  <si>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</si>
  <si>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</si>
  <si>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</si>
  <si>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</si>
  <si>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</si>
  <si>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</si>
  <si>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</si>
  <si>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</si>
  <si>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</si>
  <si>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</si>
  <si>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</si>
  <si>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</si>
  <si>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</si>
  <si>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</si>
  <si>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</si>
  <si>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</si>
  <si>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</si>
  <si>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</si>
  <si>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</si>
  <si>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</si>
  <si>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</si>
  <si>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</si>
  <si>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</si>
  <si>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</si>
  <si>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</si>
  <si>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</si>
  <si>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</si>
  <si>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</si>
  <si>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</si>
  <si>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</si>
  <si>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</si>
  <si>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</si>
  <si>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</si>
  <si>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</si>
  <si>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</si>
  <si>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</si>
  <si>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</si>
  <si>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</si>
  <si>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</si>
  <si>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</si>
  <si>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</si>
  <si>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</si>
  <si>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</si>
  <si>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</si>
  <si>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</si>
  <si>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</si>
  <si>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</si>
  <si>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</si>
  <si>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</si>
  <si>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</si>
  <si>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</si>
  <si>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</si>
  <si>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</si>
  <si>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</si>
  <si>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</si>
  <si>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</si>
  <si>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</si>
  <si>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</si>
  <si>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</si>
  <si>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</si>
  <si>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</si>
  <si>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</si>
  <si>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</si>
  <si>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</si>
  <si>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</si>
  <si>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</si>
  <si>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</si>
  <si>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</si>
  <si>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</si>
  <si>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</si>
  <si>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</si>
  <si>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</si>
  <si>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</si>
  <si>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</si>
  <si>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</si>
  <si>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</si>
  <si>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</si>
  <si>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</si>
  <si>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</si>
  <si>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</si>
  <si>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</si>
  <si>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</si>
  <si>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</si>
  <si>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</si>
  <si>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</si>
  <si>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</si>
  <si>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</si>
  <si>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</si>
  <si>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</si>
  <si>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</si>
  <si>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</si>
  <si>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</si>
  <si>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</si>
  <si>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</si>
  <si>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</si>
  <si>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</si>
  <si>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</si>
  <si>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</si>
  <si>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</si>
  <si>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</si>
  <si>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</si>
  <si>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</si>
  <si>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</si>
  <si>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</si>
  <si>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</si>
  <si>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</si>
  <si>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</si>
  <si>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</si>
  <si>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</si>
  <si>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</si>
  <si>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</si>
  <si>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</si>
  <si>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</si>
  <si>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</si>
  <si>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</si>
  <si>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</si>
  <si>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</si>
  <si>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</si>
  <si>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</si>
  <si>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</si>
  <si>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</si>
  <si>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</si>
  <si>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</si>
  <si>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</si>
  <si>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</si>
  <si>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</si>
  <si>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</si>
  <si>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</si>
  <si>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</si>
  <si>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</si>
  <si>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</si>
  <si>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</si>
  <si>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</si>
  <si>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</si>
  <si>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</si>
  <si>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</si>
  <si>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</si>
  <si>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</si>
  <si>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</si>
  <si>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</si>
  <si>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</si>
  <si>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</si>
  <si>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</si>
  <si>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</si>
  <si>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</si>
  <si>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</si>
  <si>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</si>
  <si>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</si>
  <si>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</si>
  <si>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</si>
  <si>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</si>
  <si>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</si>
  <si>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</si>
  <si>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</si>
  <si>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</si>
  <si>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</si>
  <si>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</si>
  <si>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</si>
  <si>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</si>
  <si>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</si>
  <si>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</si>
  <si>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</si>
  <si>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</si>
  <si>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</si>
  <si>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</si>
  <si>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</si>
  <si>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</si>
  <si>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</si>
  <si>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</si>
  <si>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</si>
  <si>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</si>
  <si>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</si>
  <si>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</si>
  <si>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</si>
  <si>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</si>
  <si>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</si>
  <si>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</si>
  <si>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</si>
  <si>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</si>
  <si>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</si>
  <si>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</si>
  <si>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</si>
  <si>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</si>
  <si>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</si>
  <si>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</si>
  <si>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</si>
  <si>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</si>
  <si>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</si>
  <si>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</si>
  <si>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</si>
  <si>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</si>
  <si>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</si>
  <si>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</si>
  <si>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</si>
  <si>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</si>
  <si>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</si>
  <si>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</si>
  <si>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</si>
  <si>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</si>
  <si>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</si>
  <si>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</si>
  <si>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</si>
  <si>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</si>
  <si>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</si>
  <si>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</si>
  <si>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</si>
  <si>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</si>
  <si>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</si>
  <si>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</si>
  <si>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</si>
  <si>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</si>
  <si>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</si>
  <si>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</si>
  <si>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</si>
  <si>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</si>
  <si>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</si>
  <si>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</si>
  <si>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</si>
  <si>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</si>
  <si>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</si>
  <si>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</si>
  <si>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</si>
  <si>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</si>
  <si>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</si>
  <si>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</si>
  <si>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</si>
  <si>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</si>
  <si>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</si>
  <si>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</si>
  <si>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</si>
  <si>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</si>
  <si>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</si>
  <si>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</si>
  <si>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</si>
  <si>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</si>
  <si>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</si>
  <si>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</si>
  <si>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</si>
  <si>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</si>
  <si>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</si>
  <si>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</si>
  <si>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</si>
  <si>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</si>
  <si>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</si>
  <si>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</si>
  <si>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</si>
  <si>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</si>
  <si>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</si>
  <si>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</si>
  <si>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</si>
  <si>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</si>
  <si>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</si>
  <si>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</si>
  <si>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</si>
  <si>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</si>
  <si>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</si>
  <si>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</si>
  <si>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</si>
  <si>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</si>
  <si>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</si>
  <si>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</si>
  <si>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</si>
  <si>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</si>
  <si>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</si>
  <si>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</si>
  <si>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</si>
  <si>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</si>
  <si>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</si>
  <si>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</si>
  <si>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</si>
  <si>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</si>
  <si>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</si>
  <si>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</si>
  <si>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</si>
  <si>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</si>
  <si>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</si>
  <si>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</si>
  <si>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</si>
  <si>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</si>
  <si>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</si>
  <si>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</si>
  <si>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</si>
  <si>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</si>
  <si>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</si>
  <si>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</si>
  <si>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</si>
  <si>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</si>
  <si>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</si>
  <si>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</si>
  <si>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</si>
  <si>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</si>
  <si>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</si>
  <si>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</si>
  <si>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</si>
  <si>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</si>
  <si>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</si>
  <si>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</si>
  <si>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</si>
  <si>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</si>
  <si>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</si>
  <si>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</si>
  <si>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</si>
  <si>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</si>
  <si>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</si>
  <si>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</si>
  <si>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</si>
  <si>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</si>
  <si>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</si>
  <si>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</si>
  <si>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</si>
  <si>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</si>
  <si>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</si>
  <si>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</si>
  <si>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</si>
  <si>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</si>
  <si>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</si>
  <si>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</si>
  <si>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</si>
  <si>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</si>
  <si>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</si>
  <si>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</si>
  <si>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</si>
  <si>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</si>
  <si>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</si>
  <si>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</si>
  <si>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</si>
  <si>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</si>
  <si>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</si>
  <si>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</si>
  <si>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</si>
  <si>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</si>
  <si>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</si>
  <si>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</si>
  <si>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</si>
  <si>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</si>
  <si>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</si>
  <si>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</si>
  <si>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</si>
  <si>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</si>
  <si>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</si>
  <si>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</si>
  <si>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</si>
  <si>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</si>
  <si>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</si>
  <si>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</si>
  <si>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</si>
  <si>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</si>
  <si>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</si>
  <si>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</si>
  <si>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</si>
  <si>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</si>
  <si>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</si>
  <si>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</si>
  <si>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</si>
  <si>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</si>
  <si>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</si>
  <si>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</si>
  <si>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</si>
  <si>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</si>
  <si>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</si>
  <si>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</si>
  <si>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</si>
  <si>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</si>
  <si>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</si>
  <si>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</si>
  <si>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</si>
  <si>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</si>
  <si>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</si>
  <si>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</si>
  <si>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</si>
  <si>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</si>
  <si>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</si>
  <si>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</si>
  <si>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</si>
  <si>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</si>
  <si>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</si>
  <si>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</si>
  <si>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</si>
  <si>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</si>
  <si>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</si>
  <si>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</si>
  <si>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</si>
  <si>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</si>
  <si>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</si>
  <si>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</si>
  <si>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</si>
  <si>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</si>
  <si>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</si>
  <si>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</si>
  <si>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</si>
  <si>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</si>
  <si>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</si>
  <si>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</si>
  <si>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</si>
  <si>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</si>
  <si>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</si>
  <si>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</si>
  <si>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</si>
  <si>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</si>
  <si>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</si>
  <si>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</si>
  <si>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</si>
  <si>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</si>
  <si>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</si>
  <si>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</si>
  <si>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</si>
  <si>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</si>
  <si>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</si>
  <si>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</si>
  <si>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</si>
  <si>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</si>
  <si>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</si>
  <si>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</si>
  <si>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</si>
  <si>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</si>
  <si>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</si>
  <si>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</si>
  <si>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</si>
  <si>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</si>
  <si>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</si>
  <si>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</si>
  <si>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</si>
  <si>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</si>
  <si>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</si>
  <si>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</si>
  <si>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</si>
  <si>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</si>
  <si>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</si>
  <si>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</si>
  <si>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</si>
  <si>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</si>
  <si>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</si>
  <si>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</si>
  <si>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</si>
  <si>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</si>
  <si>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</si>
  <si>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</si>
  <si>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</si>
  <si>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</si>
  <si>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</si>
  <si>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</si>
  <si>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</si>
  <si>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</si>
  <si>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</si>
  <si>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</si>
  <si>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</si>
  <si>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</si>
  <si>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</si>
  <si>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</si>
  <si>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</si>
  <si>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</si>
  <si>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</si>
  <si>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</si>
  <si>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</si>
  <si>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</si>
  <si>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</si>
  <si>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</si>
  <si>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</si>
  <si>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</si>
  <si>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</si>
  <si>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</si>
  <si>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</si>
  <si>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</si>
  <si>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</si>
  <si>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</si>
  <si>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</si>
  <si>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</si>
  <si>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</si>
  <si>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</si>
  <si>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</si>
  <si>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</si>
  <si>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</si>
  <si>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</si>
  <si>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</si>
  <si>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</si>
  <si>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</si>
  <si>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</si>
  <si>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</si>
  <si>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</si>
  <si>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</si>
  <si>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</si>
  <si>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</si>
  <si>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</si>
  <si>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</si>
  <si>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</si>
  <si>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</si>
  <si>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</si>
  <si>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</si>
  <si>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</si>
  <si>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</si>
  <si>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</si>
  <si>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</si>
  <si>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</si>
  <si>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</si>
  <si>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</si>
  <si>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</si>
  <si>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</si>
  <si>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</si>
  <si>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</si>
  <si>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</si>
  <si>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</si>
  <si>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</si>
  <si>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</si>
  <si>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</si>
  <si>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</si>
  <si>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</si>
  <si>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</si>
  <si>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</si>
  <si>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</si>
  <si>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</si>
  <si>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</si>
  <si>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</si>
  <si>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</si>
  <si>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</si>
  <si>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</si>
  <si>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</si>
  <si>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</si>
  <si>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</si>
  <si>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</si>
  <si>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</si>
  <si>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</si>
  <si>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</si>
  <si>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</si>
  <si>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</si>
  <si>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</si>
  <si>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</si>
  <si>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</si>
  <si>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</si>
  <si>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</si>
  <si>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</si>
  <si>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</si>
  <si>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</si>
  <si>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</si>
  <si>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</si>
  <si>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</si>
  <si>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</si>
  <si>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</si>
  <si>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</si>
  <si>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</si>
  <si>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</si>
  <si>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</si>
  <si>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</si>
  <si>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</si>
  <si>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</si>
  <si>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</si>
  <si>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</si>
  <si>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</si>
  <si>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</si>
  <si>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</si>
  <si>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</si>
  <si>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</si>
  <si>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</si>
  <si>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</si>
  <si>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</si>
  <si>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</si>
  <si>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</si>
  <si>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</si>
  <si>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</si>
  <si>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</si>
  <si>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</si>
  <si>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</si>
  <si>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</si>
  <si>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</si>
  <si>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</si>
  <si>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</si>
  <si>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</si>
  <si>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</si>
  <si>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</si>
  <si>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</si>
  <si>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</si>
  <si>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</si>
  <si>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</si>
  <si>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</si>
  <si>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</si>
  <si>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</si>
  <si>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</si>
  <si>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</si>
  <si>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</si>
  <si>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</si>
  <si>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</si>
  <si>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</si>
  <si>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</si>
  <si>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</si>
  <si>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</si>
  <si>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</si>
  <si>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</si>
  <si>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</si>
  <si>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</si>
  <si>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</si>
  <si>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</si>
  <si>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</si>
  <si>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</si>
  <si>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</si>
  <si>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</si>
  <si>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</si>
  <si>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</si>
  <si>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</si>
  <si>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</si>
  <si>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</si>
  <si>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</si>
  <si>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</si>
  <si>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</si>
  <si>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</si>
  <si>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</si>
  <si>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</si>
  <si>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</si>
  <si>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</si>
  <si>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</si>
  <si>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</si>
  <si>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</si>
  <si>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</si>
  <si>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</si>
  <si>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</si>
  <si>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</si>
  <si>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</si>
  <si>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</si>
  <si>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</si>
  <si>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</si>
  <si>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</si>
  <si>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</si>
  <si>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</si>
  <si>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</si>
  <si>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</si>
  <si>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</si>
  <si>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</si>
  <si>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</si>
  <si>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</si>
  <si>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</si>
  <si>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</si>
  <si>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</si>
  <si>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</si>
  <si>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</si>
  <si>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</si>
  <si>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</si>
  <si>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</si>
  <si>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</si>
  <si>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</si>
  <si>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</si>
  <si>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</si>
  <si>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</si>
  <si>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</si>
  <si>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</si>
  <si>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</si>
  <si>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</si>
  <si>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</si>
  <si>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</si>
  <si>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</si>
  <si>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</si>
  <si>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</si>
  <si>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</si>
  <si>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</si>
  <si>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</si>
  <si>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</si>
  <si>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</si>
  <si>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</si>
  <si>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</si>
  <si>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</si>
  <si>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</si>
  <si>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</si>
  <si>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</si>
  <si>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</si>
  <si>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</si>
  <si>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</si>
  <si>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</si>
  <si>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</si>
  <si>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</si>
  <si>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</si>
  <si>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</si>
  <si>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</si>
  <si>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</si>
  <si>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</si>
  <si>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</si>
  <si>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</si>
  <si>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</si>
  <si>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</si>
  <si>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</si>
  <si>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</si>
  <si>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</si>
  <si>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</si>
  <si>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</si>
  <si>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</si>
  <si>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</si>
  <si>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</si>
  <si>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</si>
  <si>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</si>
  <si>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</si>
  <si>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</si>
  <si>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</si>
  <si>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</si>
  <si>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</si>
  <si>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</si>
  <si>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</si>
  <si>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</si>
  <si>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</si>
  <si>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</si>
  <si>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</si>
  <si>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</si>
  <si>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</si>
  <si>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</si>
  <si>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</si>
  <si>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</si>
  <si>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</si>
  <si>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</si>
  <si>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</si>
  <si>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</si>
  <si>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</si>
  <si>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</si>
  <si>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</si>
  <si>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</si>
  <si>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</si>
  <si>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</si>
  <si>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</si>
  <si>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</si>
  <si>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</si>
  <si>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</si>
  <si>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</si>
  <si>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</si>
  <si>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</si>
  <si>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</si>
  <si>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</si>
  <si>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</si>
  <si>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</si>
  <si>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</si>
  <si>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</si>
  <si>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</si>
  <si>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</si>
  <si>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</si>
  <si>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</si>
  <si>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</si>
  <si>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</si>
  <si>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</si>
  <si>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</si>
  <si>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</si>
  <si>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</si>
  <si>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</si>
  <si>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</si>
  <si>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</si>
  <si>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</si>
  <si>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</si>
  <si>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</si>
  <si>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</si>
  <si>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</si>
  <si>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</si>
  <si>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</si>
  <si>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</si>
  <si>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</si>
  <si>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</si>
  <si>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</si>
  <si>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</si>
  <si>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</si>
  <si>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</si>
  <si>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</si>
  <si>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</si>
  <si>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</si>
  <si>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</si>
  <si>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</si>
  <si>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</si>
  <si>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</si>
  <si>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</si>
  <si>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</si>
  <si>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</si>
  <si>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</si>
  <si>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</si>
  <si>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</si>
  <si>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</si>
  <si>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</si>
  <si>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</si>
  <si>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</si>
  <si>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</si>
  <si>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</si>
  <si>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</si>
  <si>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</si>
  <si>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</si>
  <si>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</si>
  <si>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</si>
  <si>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</si>
  <si>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</si>
  <si>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</si>
  <si>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</si>
  <si>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</si>
  <si>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</si>
  <si>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</si>
  <si>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</si>
  <si>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</si>
  <si>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</si>
  <si>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</si>
  <si>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</si>
  <si>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</si>
  <si>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</si>
  <si>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</si>
  <si>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</si>
  <si>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</si>
  <si>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</si>
  <si>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</si>
  <si>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</si>
  <si>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</si>
  <si>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</si>
  <si>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</si>
  <si>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</si>
  <si>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</si>
  <si>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</si>
  <si>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</si>
  <si>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</si>
  <si>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</si>
  <si>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</si>
  <si>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</si>
  <si>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</si>
  <si>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</si>
  <si>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</si>
  <si>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</si>
  <si>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</si>
  <si>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</si>
  <si>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</si>
  <si>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</si>
  <si>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</si>
  <si>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</si>
  <si>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</si>
  <si>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</si>
  <si>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</si>
  <si>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</si>
  <si>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</si>
  <si>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</si>
  <si>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</si>
  <si>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</si>
  <si>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</si>
  <si>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</si>
  <si>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</si>
  <si>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</si>
  <si>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</si>
  <si>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</si>
  <si>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</si>
  <si>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</si>
  <si>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</si>
  <si>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</si>
  <si>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</si>
  <si>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</si>
  <si>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</si>
  <si>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</si>
  <si>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</si>
  <si>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</si>
  <si>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</si>
  <si>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</si>
  <si>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</si>
  <si>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</si>
  <si>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</si>
  <si>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</si>
  <si>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</si>
  <si>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</si>
  <si>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</si>
  <si>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</si>
  <si>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</si>
  <si>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</si>
  <si>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</si>
  <si>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</si>
  <si>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</si>
  <si>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</si>
  <si>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</si>
  <si>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</si>
  <si>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</si>
  <si>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</si>
  <si>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</si>
  <si>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</si>
  <si>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</si>
  <si>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</si>
  <si>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</si>
  <si>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</si>
  <si>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</si>
  <si>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</si>
  <si>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</si>
  <si>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</si>
  <si>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</si>
  <si>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</si>
  <si>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</si>
  <si>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</si>
  <si>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</si>
  <si>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</si>
  <si>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</si>
  <si>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</si>
  <si>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</si>
  <si>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</si>
  <si>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</si>
  <si>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</si>
  <si>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</si>
  <si>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</si>
  <si>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</si>
  <si>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</si>
  <si>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</si>
  <si>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</si>
  <si>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</si>
  <si>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</si>
  <si>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</si>
  <si>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</si>
  <si>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</si>
  <si>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</si>
  <si>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</si>
  <si>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</si>
  <si>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</si>
  <si>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</si>
  <si>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</si>
  <si>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</si>
  <si>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</si>
  <si>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</si>
  <si>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</si>
  <si>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</si>
  <si>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</si>
  <si>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</si>
  <si>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</si>
  <si>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</si>
  <si>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</si>
  <si>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</si>
  <si>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</si>
  <si>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</si>
  <si>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</si>
  <si>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</si>
  <si>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</si>
  <si>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</si>
  <si>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</si>
  <si>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</si>
  <si>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</si>
  <si>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</si>
  <si>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</si>
  <si>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</si>
  <si>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</si>
  <si>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</si>
  <si>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</si>
  <si>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</si>
  <si>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</si>
  <si>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</si>
  <si>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</si>
  <si>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</si>
  <si>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</si>
  <si>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</si>
  <si>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</si>
  <si>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</si>
  <si>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</si>
  <si>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</si>
  <si>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</si>
  <si>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</si>
  <si>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</si>
  <si>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</si>
  <si>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</si>
  <si>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</si>
  <si>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</si>
  <si>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</si>
  <si>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</si>
  <si>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</si>
  <si>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</si>
  <si>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</si>
  <si>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</si>
  <si>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</si>
  <si>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</si>
  <si>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</si>
  <si>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</si>
  <si>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</si>
  <si>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</si>
  <si>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</si>
  <si>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</si>
  <si>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</si>
  <si>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</si>
  <si>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</si>
  <si>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</si>
  <si>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</si>
  <si>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</si>
  <si>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</si>
  <si>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</si>
  <si>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</si>
  <si>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</si>
  <si>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</si>
  <si>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</si>
  <si>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</si>
  <si>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</si>
  <si>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</si>
  <si>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</si>
  <si>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</si>
  <si>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</si>
  <si>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</si>
  <si>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</si>
  <si>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</si>
  <si>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</si>
  <si>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</si>
  <si>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</si>
  <si>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</si>
  <si>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</si>
  <si>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</si>
  <si>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</si>
  <si>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</si>
  <si>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</si>
  <si>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</si>
  <si>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</si>
  <si>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</si>
  <si>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</si>
  <si>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</si>
  <si>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</si>
  <si>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</si>
  <si>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</si>
  <si>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</si>
  <si>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</si>
  <si>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</si>
  <si>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</si>
  <si>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</si>
  <si>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</si>
  <si>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</si>
  <si>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</si>
  <si>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</si>
  <si>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</si>
  <si>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</si>
  <si>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</si>
  <si>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</si>
  <si>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</si>
  <si>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</si>
  <si>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</si>
  <si>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</si>
  <si>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</si>
  <si>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</si>
  <si>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</si>
  <si>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</si>
  <si>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</si>
  <si>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</si>
  <si>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</si>
  <si>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</si>
  <si>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</si>
  <si>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</si>
  <si>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</si>
  <si>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</si>
  <si>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</si>
  <si>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</si>
  <si>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</si>
  <si>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</si>
  <si>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</si>
  <si>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</si>
  <si>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</si>
  <si>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</si>
  <si>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</si>
  <si>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</si>
  <si>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</si>
  <si>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</si>
  <si>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</si>
  <si>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</si>
  <si>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</si>
  <si>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</si>
  <si>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</si>
  <si>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</si>
  <si>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</si>
  <si>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</si>
  <si>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</si>
  <si>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</si>
  <si>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</si>
  <si>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</si>
  <si>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</si>
  <si>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</si>
  <si>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</si>
  <si>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</si>
  <si>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</si>
  <si>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</si>
  <si>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</si>
  <si>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</si>
  <si>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</si>
  <si>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</si>
  <si>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</si>
  <si>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</si>
  <si>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</si>
  <si>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</si>
  <si>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</si>
  <si>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</si>
  <si>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</si>
  <si>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</si>
  <si>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</si>
  <si>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</si>
  <si>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</si>
  <si>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</si>
  <si>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</si>
  <si>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</si>
  <si>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</si>
  <si>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</si>
  <si>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</si>
  <si>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</si>
  <si>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</si>
  <si>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</si>
  <si>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</si>
  <si>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</si>
  <si>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</si>
  <si>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</si>
  <si>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</si>
  <si>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</si>
  <si>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</si>
  <si>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</si>
  <si>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</si>
  <si>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</si>
  <si>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</si>
  <si>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</si>
  <si>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</si>
  <si>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</si>
  <si>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</si>
  <si>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</si>
  <si>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</si>
  <si>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</si>
  <si>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</si>
  <si>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</si>
  <si>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</si>
  <si>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</si>
  <si>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</si>
  <si>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</si>
  <si>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</si>
  <si>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</si>
  <si>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</si>
  <si>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</si>
  <si>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</si>
  <si>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</si>
  <si>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</si>
  <si>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</si>
  <si>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</si>
  <si>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</si>
  <si>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</si>
  <si>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</si>
  <si>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</si>
  <si>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</si>
  <si>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</si>
  <si>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</si>
  <si>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</si>
  <si>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</si>
  <si>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</si>
  <si>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</si>
  <si>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</si>
  <si>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</si>
  <si>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</si>
  <si>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</si>
  <si>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</si>
  <si>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</si>
  <si>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</si>
  <si>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</si>
  <si>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</si>
  <si>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</si>
  <si>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</si>
  <si>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</si>
  <si>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</si>
  <si>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</si>
  <si>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</si>
  <si>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</si>
  <si>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</si>
  <si>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</si>
  <si>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</si>
  <si>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</si>
  <si>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</si>
  <si>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</si>
  <si>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</si>
  <si>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</si>
  <si>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</si>
  <si>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</si>
  <si>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</si>
  <si>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</si>
  <si>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</si>
  <si>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</si>
  <si>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</si>
  <si>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</si>
  <si>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</si>
  <si>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</si>
  <si>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</si>
  <si>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</si>
  <si>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</si>
  <si>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</si>
  <si>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</si>
  <si>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</si>
  <si>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</si>
  <si>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</si>
  <si>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</si>
  <si>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</si>
  <si>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</si>
  <si>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</si>
  <si>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</si>
  <si>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</si>
  <si>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</si>
  <si>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</si>
  <si>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</si>
  <si>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</si>
  <si>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</si>
  <si>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</si>
  <si>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</si>
  <si>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</si>
  <si>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</si>
  <si>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</si>
  <si>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</si>
  <si>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</si>
  <si>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</si>
  <si>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</si>
  <si>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</si>
  <si>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</si>
  <si>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</si>
  <si>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</si>
  <si>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</si>
  <si>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</si>
  <si>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</si>
  <si>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</si>
  <si>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</si>
  <si>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</si>
  <si>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</si>
  <si>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</si>
  <si>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</si>
  <si>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</si>
  <si>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</si>
  <si>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</si>
  <si>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</si>
  <si>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</si>
  <si>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</si>
  <si>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</si>
  <si>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</si>
  <si>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</si>
  <si>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</si>
  <si>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</si>
  <si>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</si>
  <si>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</si>
  <si>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</si>
  <si>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</si>
  <si>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</si>
  <si>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</si>
  <si>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</si>
  <si>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</si>
  <si>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</si>
  <si>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</si>
  <si>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</si>
  <si>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</si>
  <si>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</si>
  <si>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</si>
  <si>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</si>
  <si>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</si>
  <si>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</si>
  <si>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</si>
  <si>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</si>
  <si>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</si>
  <si>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</si>
  <si>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</si>
  <si>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</si>
  <si>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</si>
  <si>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</si>
  <si>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</si>
  <si>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</si>
  <si>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</si>
  <si>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</si>
  <si>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</si>
  <si>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</si>
  <si>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</si>
  <si>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</si>
  <si>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</si>
  <si>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</si>
  <si>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</si>
  <si>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</si>
  <si>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</si>
  <si>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</si>
  <si>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</si>
  <si>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</si>
  <si>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</si>
  <si>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</si>
  <si>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</si>
  <si>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</si>
  <si>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</si>
  <si>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</si>
  <si>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</si>
  <si>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</si>
  <si>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</si>
  <si>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</si>
  <si>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</si>
  <si>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</si>
  <si>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</si>
  <si>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</si>
  <si>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</si>
  <si>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</si>
  <si>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</si>
  <si>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</si>
  <si>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</si>
  <si>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</si>
  <si>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</si>
  <si>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</si>
  <si>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</si>
  <si>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</si>
  <si>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</si>
  <si>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</si>
  <si>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</si>
  <si>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</si>
  <si>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</si>
  <si>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</si>
  <si>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</si>
  <si>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</si>
  <si>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</si>
  <si>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</si>
  <si>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</si>
  <si>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</si>
  <si>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</si>
  <si>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</si>
  <si>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</si>
  <si>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</si>
  <si>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</si>
  <si>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</si>
  <si>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</si>
  <si>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</si>
  <si>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</si>
  <si>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</si>
  <si>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</si>
  <si>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</si>
  <si>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</si>
  <si>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</si>
  <si>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</si>
  <si>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</si>
  <si>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</si>
  <si>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</si>
  <si>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</si>
  <si>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</si>
  <si>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</si>
  <si>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</si>
  <si>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</si>
  <si>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</si>
  <si>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</si>
  <si>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</si>
  <si>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</si>
  <si>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</si>
  <si>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</si>
  <si>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</si>
  <si>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</si>
  <si>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</si>
  <si>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</si>
  <si>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</si>
  <si>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</si>
  <si>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</si>
  <si>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</si>
  <si>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</si>
  <si>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</si>
  <si>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</si>
  <si>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</si>
  <si>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</si>
  <si>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</si>
  <si>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</si>
  <si>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</si>
  <si>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</si>
  <si>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</si>
  <si>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</si>
  <si>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</si>
  <si>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</si>
  <si>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</si>
  <si>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</si>
  <si>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</si>
  <si>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</si>
  <si>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</si>
  <si>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</si>
  <si>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</si>
  <si>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</si>
  <si>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</si>
  <si>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</si>
  <si>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</si>
  <si>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</si>
  <si>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</si>
  <si>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</si>
  <si>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</si>
  <si>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</si>
  <si>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</si>
  <si>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</si>
  <si>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</si>
  <si>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</si>
  <si>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</si>
  <si>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</si>
  <si>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</si>
  <si>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</si>
  <si>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</si>
  <si>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</si>
  <si>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</si>
  <si>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</si>
  <si>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</si>
  <si>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</si>
  <si>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</si>
  <si>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</si>
  <si>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</si>
  <si>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</si>
  <si>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</si>
  <si>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</si>
  <si>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</si>
  <si>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</si>
  <si>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</si>
  <si>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</si>
  <si>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</si>
  <si>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</si>
  <si>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</si>
  <si>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</si>
  <si>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</si>
  <si>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</si>
  <si>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</si>
  <si>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</si>
  <si>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</si>
  <si>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</si>
  <si>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</si>
  <si>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</si>
  <si>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</si>
  <si>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</si>
  <si>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</si>
  <si>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</si>
  <si>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</si>
  <si>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</si>
  <si>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</si>
  <si>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</si>
  <si>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</si>
  <si>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</si>
  <si>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</si>
  <si>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</si>
  <si>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</si>
  <si>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</si>
  <si>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</si>
  <si>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</si>
  <si>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</si>
  <si>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</si>
  <si>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</si>
  <si>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</si>
  <si>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</si>
  <si>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</si>
  <si>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</si>
  <si>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</si>
  <si>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</si>
  <si>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</si>
  <si>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</si>
  <si>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</si>
  <si>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</si>
  <si>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</si>
  <si>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</si>
  <si>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</si>
  <si>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</si>
  <si>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</si>
  <si>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</si>
  <si>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</si>
  <si>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</si>
  <si>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</si>
  <si>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</si>
  <si>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</si>
  <si>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</si>
  <si>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</si>
  <si>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</si>
  <si>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</si>
  <si>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</si>
  <si>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</si>
  <si>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</si>
  <si>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</si>
  <si>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</si>
  <si>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</si>
  <si>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</si>
  <si>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</si>
  <si>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</si>
  <si>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</si>
  <si>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</si>
  <si>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</si>
  <si>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</si>
  <si>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</si>
  <si>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</si>
  <si>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</si>
  <si>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</si>
  <si>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</si>
  <si>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</si>
  <si>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</si>
  <si>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</si>
  <si>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</si>
  <si>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</si>
  <si>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</si>
  <si>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</si>
  <si>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</si>
  <si>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</si>
  <si>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</si>
  <si>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</si>
  <si>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</si>
  <si>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</si>
  <si>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</si>
  <si>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</si>
  <si>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</si>
  <si>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</si>
  <si>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</si>
  <si>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</si>
  <si>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</si>
  <si>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</si>
  <si>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</si>
  <si>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</si>
  <si>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</si>
  <si>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</si>
  <si>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</si>
  <si>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</si>
  <si>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</si>
  <si>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</si>
  <si>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</si>
  <si>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</si>
  <si>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</si>
  <si>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</si>
  <si>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</si>
  <si>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</si>
  <si>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</si>
  <si>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</si>
  <si>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</si>
  <si>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</si>
  <si>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</si>
  <si>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</si>
  <si>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</si>
  <si>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</si>
  <si>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</si>
  <si>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</si>
  <si>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</si>
  <si>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</si>
  <si>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</si>
  <si>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</si>
  <si>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</si>
  <si>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</si>
  <si>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</si>
  <si>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</si>
  <si>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</si>
  <si>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</si>
  <si>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</si>
  <si>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</si>
  <si>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</si>
  <si>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</si>
  <si>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</si>
  <si>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</si>
  <si>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</si>
  <si>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</si>
  <si>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</si>
  <si>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</si>
  <si>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</si>
  <si>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</si>
  <si>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</si>
  <si>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</si>
  <si>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</si>
  <si>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</si>
  <si>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</si>
  <si>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</si>
  <si>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</si>
  <si>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</si>
  <si>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</si>
  <si>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</si>
  <si>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</si>
  <si>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</si>
  <si>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</si>
  <si>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</si>
  <si>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</si>
  <si>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</si>
  <si>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</si>
  <si>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</si>
  <si>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</si>
  <si>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</si>
  <si>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</si>
  <si>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</si>
  <si>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</si>
  <si>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</si>
  <si>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</si>
  <si>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</si>
  <si>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</si>
  <si>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</si>
  <si>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</si>
  <si>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</si>
  <si>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</si>
  <si>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</si>
  <si>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</si>
  <si>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</si>
  <si>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</si>
  <si>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</si>
  <si>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</si>
  <si>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</si>
  <si>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</si>
  <si>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</si>
  <si>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</si>
  <si>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</si>
  <si>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</si>
  <si>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</si>
  <si>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</si>
  <si>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</si>
  <si>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</si>
  <si>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</si>
  <si>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</si>
  <si>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</si>
  <si>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</si>
  <si>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</si>
  <si>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</si>
  <si>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</si>
  <si>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</si>
  <si>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</si>
  <si>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</si>
  <si>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</si>
  <si>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</si>
  <si>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</si>
  <si>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</si>
  <si>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</si>
  <si>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</si>
  <si>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</si>
  <si>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</si>
  <si>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</si>
  <si>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</si>
  <si>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</si>
  <si>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</si>
  <si>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</si>
  <si>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</si>
  <si>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</si>
  <si>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</si>
  <si>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</si>
  <si>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</si>
  <si>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</si>
  <si>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</si>
  <si>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</si>
  <si>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</si>
  <si>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</si>
  <si>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</si>
  <si>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</si>
  <si>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</si>
  <si>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</si>
  <si>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</si>
  <si>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</si>
  <si>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</si>
  <si>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</si>
  <si>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</si>
  <si>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</si>
  <si>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</si>
  <si>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</si>
  <si>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</si>
  <si>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</si>
  <si>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</si>
  <si>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</si>
  <si>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</si>
  <si>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</si>
  <si>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</si>
  <si>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</si>
  <si>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</si>
  <si>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</si>
  <si>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</si>
  <si>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</si>
  <si>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</si>
  <si>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</si>
  <si>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</si>
  <si>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</si>
  <si>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</si>
  <si>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</si>
  <si>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</si>
  <si>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</si>
  <si>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</si>
  <si>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</si>
  <si>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</si>
  <si>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</si>
  <si>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</si>
  <si>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</si>
  <si>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</si>
  <si>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</si>
  <si>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</si>
  <si>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</si>
  <si>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</si>
  <si>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</si>
  <si>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</si>
  <si>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</si>
  <si>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</si>
  <si>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</si>
  <si>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</si>
  <si>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</si>
  <si>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</si>
  <si>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</si>
  <si>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</si>
  <si>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</si>
  <si>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</si>
  <si>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</si>
  <si>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</si>
  <si>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</si>
  <si>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</si>
  <si>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</si>
  <si>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</si>
  <si>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</si>
  <si>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</si>
  <si>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</si>
  <si>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</si>
  <si>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</si>
  <si>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</si>
  <si>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</si>
  <si>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</si>
  <si>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</si>
  <si>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</si>
  <si>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</si>
  <si>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</si>
  <si>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</si>
  <si>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</si>
  <si>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</si>
  <si>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</si>
  <si>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</si>
  <si>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</si>
  <si>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</si>
  <si>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</si>
  <si>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</si>
  <si>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</si>
  <si>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</si>
  <si>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</si>
  <si>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</si>
  <si>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</si>
  <si>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</si>
  <si>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</si>
  <si>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</si>
  <si>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</si>
  <si>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</si>
  <si>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</si>
  <si>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</si>
  <si>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</si>
  <si>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</si>
  <si>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</si>
  <si>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</si>
  <si>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</si>
  <si>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</si>
  <si>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</si>
  <si>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</si>
  <si>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</si>
  <si>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</si>
  <si>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</si>
  <si>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</si>
  <si>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</si>
  <si>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</si>
  <si>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</si>
  <si>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</si>
  <si>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</si>
  <si>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</si>
  <si>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</si>
  <si>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</si>
  <si>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</si>
  <si>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</si>
  <si>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</si>
  <si>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</si>
  <si>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</si>
  <si>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</si>
  <si>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</si>
  <si>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</si>
  <si>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</si>
  <si>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</si>
  <si>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</si>
  <si>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</si>
  <si>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</si>
  <si>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</si>
  <si>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</si>
  <si>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</si>
  <si>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</si>
  <si>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</si>
  <si>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</si>
  <si>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</si>
  <si>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</si>
  <si>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</si>
  <si>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</si>
  <si>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</si>
  <si>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</si>
  <si>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</si>
  <si>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</si>
  <si>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</si>
  <si>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</si>
  <si>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</si>
  <si>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</si>
  <si>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</si>
  <si>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</si>
  <si>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</si>
  <si>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</si>
  <si>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</si>
  <si>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</si>
  <si>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</si>
  <si>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</si>
  <si>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</si>
  <si>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</si>
  <si>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</si>
  <si>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</si>
  <si>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</si>
  <si>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</si>
  <si>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</si>
  <si>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</si>
  <si>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</si>
  <si>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</si>
  <si>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</si>
  <si>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</si>
  <si>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</si>
  <si>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</si>
  <si>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</si>
  <si>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</si>
  <si>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</si>
  <si>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</si>
  <si>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</si>
  <si>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</si>
  <si>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</si>
  <si>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</si>
  <si>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</si>
  <si>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</si>
  <si>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</si>
  <si>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</si>
  <si>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</si>
  <si>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</si>
  <si>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</si>
  <si>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</si>
  <si>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</si>
  <si>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</si>
  <si>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</si>
  <si>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</si>
  <si>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</si>
  <si>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</si>
  <si>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</si>
  <si>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</si>
  <si>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</si>
  <si>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</si>
  <si>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</si>
  <si>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</si>
  <si>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</si>
  <si>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</si>
  <si>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</si>
  <si>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</si>
  <si>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</si>
  <si>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</si>
  <si>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</si>
  <si>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</si>
  <si>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</si>
  <si>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</si>
  <si>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</si>
  <si>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</si>
  <si>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</si>
  <si>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</si>
  <si>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</si>
  <si>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</si>
  <si>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</si>
  <si>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</si>
  <si>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</si>
  <si>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</si>
  <si>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</si>
  <si>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</si>
  <si>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</si>
  <si>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</si>
  <si>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</si>
  <si>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</si>
  <si>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</si>
  <si>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</si>
  <si>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</si>
  <si>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</si>
  <si>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</si>
  <si>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</si>
  <si>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</si>
  <si>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</si>
  <si>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</si>
  <si>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</si>
  <si>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</si>
  <si>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</si>
  <si>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</si>
  <si>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</si>
  <si>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</si>
  <si>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</si>
  <si>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</si>
  <si>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</si>
  <si>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</si>
  <si>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</si>
  <si>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</si>
  <si>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</si>
  <si>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</si>
  <si>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</si>
  <si>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</si>
  <si>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</si>
  <si>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</si>
  <si>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</si>
  <si>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</si>
  <si>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</si>
  <si>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</si>
  <si>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</si>
  <si>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</si>
  <si>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</si>
  <si>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</si>
  <si>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</si>
  <si>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</si>
  <si>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</si>
  <si>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</si>
  <si>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</si>
  <si>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</si>
  <si>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</si>
  <si>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</si>
  <si>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</si>
  <si>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</si>
  <si>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</si>
  <si>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</si>
  <si>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</si>
  <si>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</si>
  <si>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</si>
  <si>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</si>
  <si>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</si>
  <si>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</si>
  <si>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</si>
  <si>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</si>
  <si>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</si>
  <si>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</si>
  <si>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</si>
  <si>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</si>
  <si>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</si>
  <si>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</si>
  <si>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</si>
  <si>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</si>
  <si>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</si>
  <si>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</si>
  <si>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</si>
  <si>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</si>
  <si>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</si>
  <si>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</si>
  <si>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</si>
  <si>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</si>
  <si>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</si>
  <si>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</si>
  <si>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</si>
  <si>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</si>
  <si>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</si>
  <si>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</si>
  <si>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</si>
  <si>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</si>
  <si>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</si>
  <si>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</si>
  <si>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</si>
  <si>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</si>
  <si>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</si>
  <si>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</si>
  <si>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</si>
  <si>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</si>
  <si>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</si>
  <si>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</si>
  <si>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</si>
  <si>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</si>
  <si>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</si>
  <si>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</si>
  <si>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</si>
  <si>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</si>
  <si>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</si>
  <si>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</si>
  <si>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</si>
  <si>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</si>
  <si>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</si>
  <si>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</si>
  <si>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</si>
  <si>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</si>
  <si>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</si>
  <si>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</si>
  <si>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</si>
  <si>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</si>
  <si>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</si>
  <si>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</si>
  <si>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</si>
  <si>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</si>
  <si>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</si>
  <si>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</si>
  <si>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</si>
  <si>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</si>
  <si>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</si>
  <si>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</si>
  <si>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</si>
  <si>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</si>
  <si>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</si>
  <si>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</si>
  <si>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</si>
  <si>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</si>
  <si>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</si>
  <si>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</si>
  <si>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</si>
  <si>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</si>
  <si>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</si>
  <si>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</si>
  <si>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</si>
  <si>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</si>
  <si>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</si>
  <si>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</si>
  <si>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</si>
  <si>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</si>
  <si>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</si>
  <si>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</si>
  <si>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</si>
  <si>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</si>
  <si>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</si>
  <si>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</si>
  <si>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</si>
  <si>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</si>
  <si>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</si>
  <si>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</si>
  <si>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</si>
  <si>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</si>
  <si>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</si>
  <si>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</si>
  <si>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</si>
  <si>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</si>
  <si>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</si>
  <si>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</si>
  <si>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</si>
  <si>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 10 min </t>
  </si>
  <si>
    <t>PCM-20251009-00000413</t>
  </si>
  <si>
    <t>Critical</t>
  </si>
  <si>
    <t xml:space="preserve">team on way need 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</si>
  <si>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</si>
  <si>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</si>
  <si>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</si>
  <si>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</si>
  <si>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</si>
  <si>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</si>
  <si>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</si>
  <si>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</si>
  <si>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</si>
  <si>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</si>
  <si>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</si>
  <si>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</si>
  <si>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</si>
  <si>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</si>
  <si>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</si>
  <si>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</si>
  <si>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</si>
  <si>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</si>
  <si>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</si>
  <si>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</si>
  <si>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</si>
  <si>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</si>
  <si>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</si>
  <si>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</si>
  <si>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</si>
  <si>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</si>
  <si>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</si>
  <si>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</si>
  <si>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</si>
  <si>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</si>
  <si>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</si>
  <si>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</si>
  <si>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</si>
  <si>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</si>
  <si>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</si>
  <si>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</si>
  <si>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</si>
  <si>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</si>
  <si>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</si>
  <si>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</si>
  <si>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</si>
  <si>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</si>
  <si>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</si>
  <si>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</si>
  <si>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</si>
  <si>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</si>
  <si>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</si>
  <si>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</si>
  <si>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</si>
  <si>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</si>
  <si>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</si>
  <si>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</si>
  <si>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</si>
  <si>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</si>
  <si>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</si>
  <si>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</si>
  <si>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</si>
  <si>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</si>
  <si>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</si>
  <si>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</si>
  <si>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</si>
  <si>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</si>
  <si>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</si>
  <si>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</si>
  <si>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</si>
  <si>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</si>
  <si>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</si>
  <si>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</si>
  <si>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</si>
  <si>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</si>
  <si>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</si>
  <si>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</si>
  <si>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</si>
  <si>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</si>
  <si>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</si>
  <si>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</si>
  <si>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</si>
  <si>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</si>
  <si>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</si>
  <si>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</si>
  <si>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</si>
  <si>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</si>
  <si>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</si>
  <si>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</si>
  <si>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</si>
  <si>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PCM-20251009-00000456</t>
  </si>
  <si>
    <t>ETA // 80KM</t>
  </si>
  <si>
    <t>PCM-20251009-00000376</t>
  </si>
  <si>
    <t>ETA // 40mins</t>
  </si>
  <si>
    <t xml:space="preserve"> PCM-20250215-00000830 </t>
  </si>
  <si>
    <t>LTE site still down and  site located in aramco area access issue need special permission</t>
  </si>
  <si>
    <t>PCM-20251009-00000483</t>
  </si>
  <si>
    <t>access road issue</t>
  </si>
  <si>
    <t xml:space="preserve"> PCM-20251009-00000457 </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</si>
  <si>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</si>
  <si>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</si>
  <si>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</si>
  <si>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</si>
  <si>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</si>
  <si>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PCM-20251009-00000458</t>
  </si>
  <si>
    <t xml:space="preserve">EM Team moved ETA: 60 min </t>
  </si>
  <si>
    <t>PCM-20251009-00000465</t>
  </si>
  <si>
    <t xml:space="preserve">EM team at site checking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</si>
  <si>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</si>
  <si>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</si>
  <si>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</si>
  <si>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</si>
  <si>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</si>
  <si>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</si>
  <si>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</si>
  <si>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PCM-20251009-00000403</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</si>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</sst>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164" fontId="29" fillId="2" borderId="1" xfId="0" applyNumberFormat="1" applyFont="1" applyFill="1" applyBorder="1" applyAlignment="1">
      <alignment horizontal="center" vertical="center" wrapText="1"/>
    </xf>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7" totalsRowShown="0" headerRowDxfId="157" dataDxfId="156" headerRowBorderDxfId="154" tableBorderDxfId="155" totalsRowBorderDxfId="153">
  <autoFilter ref="A1:CJ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2" totalsRowShown="0" headerRowDxfId="31" dataDxfId="30" headerRowBorderDxfId="28" tableBorderDxfId="29">
  <autoFilter ref="A1:L1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276.3847012731494</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0.51455081018502824</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5</v>
      </c>
      <c r="D4" s="143" t="s">
        <v>21536</v>
      </c>
      <c r="E4" s="144" t="s">
        <v>38969</v>
      </c>
      <c r="F4" s="145">
        <v>45939.278935185182</v>
      </c>
      <c r="G4" s="146">
        <f ca="1">IFERROR(NOW()-F4,"")</f>
        <v>5.4192013893043622E-2</v>
      </c>
      <c r="H4" s="145">
        <v>45939.271412037036</v>
      </c>
      <c r="I4" s="143" t="str">
        <f>IFERROR(VLOOKUP(D4,DB!A:F,6,0),"")</f>
        <v>Generator-DG</v>
      </c>
      <c r="J4" s="65" t="str">
        <f>IFERROR(VLOOKUP(D4,DB!A:G,7,0),"")</f>
        <v>Vandalized</v>
      </c>
      <c r="K4" s="147" t="s">
        <v>38970</v>
      </c>
      <c r="L4" s="148" t="str">
        <f>IFERROR(VLOOKUP(D4,DB!A:I,9,0),"")</f>
        <v>Latis</v>
      </c>
      <c r="M4" s="70"/>
      <c r="N4" s="70"/>
      <c r="O4" s="70"/>
    </row>
    <row r="5" spans="1:15" ht="15" customHeight="1">
      <c r="A5" s="142"/>
      <c r="B5" s="143" t="str">
        <f>IFERROR(VLOOKUP(D5,DB!A:K,11,0),"")</f>
        <v/>
      </c>
      <c r="C5" s="143"/>
      <c r="D5" s="143"/>
      <c r="E5" s="144"/>
      <c r="F5" s="145"/>
      <c r="G5" s="146">
        <f ca="1">IFERROR(NOW()-F5,"")</f>
        <v>45939.333127199076</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45939.333127199076</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45939.333127199076</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45939.333127199076</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45939.333127199076</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45939.333127199076</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45939.333127199076</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45939.333127199076</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45939.333127199076</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45939.333127199076</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45939.333127199076</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45939.333127199076</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45939.333127199076</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45939.333127199076</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45939.333127199076</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45939.333127199076</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45939.333127199076</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45939.333127199076</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45939.333127199076</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45939.333127199076</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45939.333127199076</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45939.333127199076</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45939.333127199076</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45939.333127199076</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45939.333127199076</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45939.333127199076</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45939.333127199076</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45939.333127199076</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45939.333127199076</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45939.333127199076</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45939.333127199076</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45939.333127199076</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45939.333127199076</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45939.333127199076</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45939.333127199076</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45939.333127199076</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45939.333127199076</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45939.333127199076</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45939.333127199076</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45939.333127199076</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45939.333127199076</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45939.333127199076</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45939.333127199076</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45939.333127199076</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45939.333127199076</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45939.333127199076</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45939.333127199076</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45939.333127199076</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45939.333127199076</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45939.333127199076</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45939.333127199076</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45939.333127199076</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45939.333127199076</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45939.333127199076</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45939.333127199076</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45939.333127199076</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45939.333127199076</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45939.333127199076</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45939.333127199076</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45939.333127199076</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45939.333127199076</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45939.333127199076</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45939.333127199076</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45939.333127199076</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45939.333127199076</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45939.333127199076</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45939.333127199076</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45939.333127199076</v>
      </c>
      <c r="H72" s="145"/>
      <c r="I72" s="143" t="str">
        <f>IFERROR(VLOOKUP(D72,DB!A:F,6,0),"")</f>
        <v/>
      </c>
      <c r="J72" s="65" t="str">
        <f>IFERROR(VLOOKUP(D72,DB!A:G,7,0),"")</f>
        <v/>
      </c>
      <c r="K72" s="147"/>
      <c r="L72" s="148" t="str">
        <f>IFERROR(VLOOKUP(D72,DB!A:I,9,0),"")</f>
        <v/>
      </c>
      <c r="M72" s="70"/>
      <c r="N72" s="70"/>
      <c r="O72" s="70"/>
    </row>
  </sheetData>
  <customSheetViews>
    <customSheetView guid="{F6042A99-DD27-4453-835D-0834D95730CC}" filter="1" showAutoFilter="1">
      <pageMargins left="0" right="0" top="0" bottom="0" header="0" footer="0"/>
      <autoFilter ref="B1:M1" xr:uid="{347C4B36-BEB9-42BC-91BD-6A1B52FF9151}"/>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7"/>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132.60604386574414</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114.33328923611407</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5</v>
      </c>
      <c r="D6" s="18" t="s">
        <v>24288</v>
      </c>
      <c r="E6" s="120" t="s">
        <v>38969</v>
      </c>
      <c r="F6" s="121">
        <v>45939.311064814814</v>
      </c>
      <c r="G6" s="122">
        <f ca="1">IFERROR(NOW()-F6,"-")</f>
        <v>2.2062384261516854E-2</v>
      </c>
      <c r="H6" s="121">
        <v>45939.298564814817</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39058</v>
      </c>
      <c r="B7" s="18" t="str">
        <f>IFERROR(VLOOKUP(D7,DB!A:K,11,0),"")</f>
        <v>R2</v>
      </c>
      <c r="C7" s="18">
        <v>1</v>
      </c>
      <c r="D7" s="18" t="s">
        <v>29502</v>
      </c>
      <c r="E7" s="120" t="s">
        <v>38964</v>
      </c>
      <c r="F7" s="121">
        <v>45939.25849537037</v>
      </c>
      <c r="G7" s="122">
        <f ca="1">IFERROR(NOW()-F7,"-")</f>
        <v>7.4631828705605585E-2</v>
      </c>
      <c r="H7" s="121">
        <v>45939.252245370371</v>
      </c>
      <c r="I7" s="18" t="str">
        <f>IFERROR(VLOOKUP(D7,DB!A:F,6,0),"")</f>
        <v>SCECO-Rental-Genset</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45939.333127199076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45939.333127199076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0"/>
      <c r="E10" s="120"/>
      <c r="F10" s="121"/>
      <c r="G10" s="122">
        <f ca="1">IFERROR(NOW()-F10,"-")</f>
        <v>45939.333127199076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45939.333127199076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45939.333127199076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45939.333127199076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45939.333127199076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45939.333127199076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45939.333127199076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45939.333127199076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45939.333127199076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45939.333127199076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45939.333127199076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45939.333127199076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45939.333127199076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45939.333127199076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45939.333127199076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45939.333127199076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45939.333127199076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45939.333127199076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45939.333127199076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45939.333127199076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45939.333127199076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45939.333127199076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45939.333127199076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45939.333127199076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45939.333127199076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45939.333127199076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45939.333127199076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45939.333127199076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45939.333127199076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45939.333127199076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45939.333127199076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45939.333127199076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45939.333127199076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45939.333127199076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45939.333127199076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45939.333127199076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45939.333127199076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45939.333127199076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45939.333127199076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45939.333127199076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45939.333127199076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45939.333127199076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45939.333127199076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45939.333127199076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45939.333127199076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45939.333127199076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45939.333127199076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45939.333127199076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45939.333127199076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45939.333127199076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45939.333127199076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45939.333127199076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45939.333127199076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45939.333127199076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45939.333127199076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45939.333127199076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45939.333127199076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45939.333127199076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45939.333127199076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45939.333127199076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45939.333127199076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45939.333127199076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45939.333127199076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45939.333127199076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45939.333127199076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45939.333127199076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45939.333127199076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45939.333127199076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45939.333127199076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45939.333127199076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45939.333127199076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45939.333127199076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45939.333127199076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45939.333127199076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45939.333127199076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45939.333127199076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45939.333127199076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45939.333127199076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45939.333127199076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45939.333127199076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45939.333127199076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45939.333127199076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45939.333127199076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45939.333127199076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45939.333127199076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45939.333127199076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45939.333127199076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45939.333127199076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45939.333127199076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45939.333127199076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45939.333127199076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45939.333127199076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45939.333127199076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45939.333127199076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45939.333127199076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45939.333127199076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45939.333127199076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45939.333127199076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45939.333127199076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45939.333127199076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45939.333127199076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45939.333127199076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45939.333127199076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45939.333127199076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45939.333127199076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45939.333127199076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45939.333127199076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45939.333127199076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45939.333127199076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45939.333127199076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45939.333127199076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45939.333127199076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45939.333127199076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45939.333127199076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45939.333127199076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45939.333127199076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45939.333127199076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45939.333127199076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45939.333127199076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45939.333127199076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45939.333127199076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45939.333127199076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45939.333127199076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45939.333127199076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45939.333127199076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45939.333127199076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45939.333127199076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45939.333127199076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45939.333127199076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45939.333127199076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45939.333127199076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45939.333127199076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45939.333127199076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45939.333127199076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45939.333127199076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45939.333127199076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45939.333127199076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45939.333127199076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45939.333127199076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45939.333127199076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45939.333127199076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45939.333127199076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45939.333127199076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45939.333127199076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45939.333127199076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45939.333127199076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45939.333127199076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45939.333127199076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45939.333127199076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45939.333127199076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45939.333127199076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45939.333127199076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45939.333127199076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45939.333127199076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45939.333127199076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45939.333127199076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45939.333127199076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45939.333127199076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45939.333127199076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45939.333127199076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45939.333127199076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45939.333127199076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45939.333127199076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45939.333127199076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45939.333127199076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45939.333127199076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45939.333127199076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45939.333127199076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45939.333127199076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45939.333127199076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45939.333127199076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45939.333127199076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45939.333127199076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45939.333127199076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45939.333127199076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45939.333127199076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45939.333127199076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45939.333127199076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45939.333127199076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45939.333127199076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45939.333127199076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45939.333127199076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45939.333127199076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45939.333127199076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45939.333127199076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45939.333127199076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45939.333127199076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45939.333127199076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45939.333127199076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45939.333127199076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45939.333127199076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45939.333127199076</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45939.333127199076</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45939.333127199076</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45939.333127199076</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45939.333127199076</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45939.333127199076</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45939.333127199076</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sheetData>
  <dataValidations count="2">
    <dataValidation allowBlank="1" showInputMessage="1" showErrorMessage="1" sqref="E1" xr:uid="{4D935161-CDD3-4592-B877-3FB59C99E142}"/>
    <dataValidation type="list" allowBlank="1" showInputMessage="1" showErrorMessage="1" sqref="E3:E2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tabSelected="1" workbookViewId="0">
      <selection activeCell="D11" sqref="D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45939.333127199076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45939.333127199076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45939.333127199076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45939.333127199076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45939.333127199076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45939.333127199076</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45939.333127199076</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45939.333127199076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45939.333127199076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45939.333127199076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45939.333127199076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45939.333127199076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45939.333127199076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45939.333127199076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45939.333127199076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45939.333127199076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45939.333127199076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45939.333127199076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45939.333127199076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45939.333127199076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45939.333127199076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45939.333127199076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45939.333127199076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45939.333127199076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45939.333127199076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45939.333127199076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45939.333127199076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45939.333127199076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45939.333127199076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45939.333127199076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45939.333127199076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45939.333127199076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45939.333127199076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45939.333127199076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45939.333127199076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45939.333127199076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45939.333127199076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45939.333127199076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45939.333127199076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45939.333127199076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45939.333127199076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45939.333127199076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45939.333127199076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45939.333127199076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45939.333127199076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45939.333127199076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45939.333127199076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45939.333127199076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45939.333127199076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45939.333127199076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45939.333127199076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45939.333127199076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45939.333127199076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45939.333127199076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45939.333127199076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45939.333127199076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45939.333127199076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45939.333127199076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45939.333127199076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45939.333127199076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45939.333127199076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45939.333127199076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45939.333127199076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45939.333127199076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45939.333127199076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45939.333127199076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45939.333127199076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45939.333127199076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45939.333127199076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45939.333127199076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45939.333127199076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45939.333127199076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45939.333127199076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45939.333127199076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45939.333127199076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45939.333127199076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45939.333127199076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45939.333127199076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45939.333127199076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45939.333127199076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45939.333127199076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45939.333127199076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45939.333127199076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45939.333127199076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45939.333127199076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45939.333127199076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45939.333127199076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45939.333127199076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45939.333127199076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45939.333127199076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45939.333127199076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45939.333127199076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45939.333127199076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45939.333127199076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45939.333127199076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45939.333127199076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45939.333127199076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45939.333127199076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45939.333127199076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45939.333127199076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45939.333127199076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45939.333127199076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45939.333127199076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45939.333127199076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45939.333127199076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45939.333127199076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45939.333127199076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45939.333127199076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45939.333127199076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45939.333127199076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45939.333127199076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45939.333127199076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45939.333127199076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45939.333127199076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45939.333127199076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45939.333127199076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45939.333127199076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45939.333127199076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45939.333127199076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45939.333127199076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45939.333127199076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45939.333127199076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45939.333127199076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45939.333127199076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45939.333127199076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45939.333127199076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45939.333127199076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45939.333127199076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45939.333127199076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45939.333127199076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45939.333127199076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45939.333127199076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45939.333127199076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45939.333127199076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45939.333127199076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45939.333127199076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45939.333127199076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45939.333127199076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45939.333127199076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45939.333127199076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45939.333127199076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45939.333127199076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45939.333127199076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45939.333127199076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45939.333127199076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45939.333127199076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45939.333127199076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45939.333127199076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45939.333127199076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45939.333127199076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45939.333127199076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45939.333127199076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45939.333127199076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45939.333127199076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45939.333127199076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45939.333127199076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45939.333127199076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45939.333127199076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45939.333127199076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45939.333127199076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45939.333127199076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45939.333127199076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45939.333127199076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45939.333127199076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45939.333127199076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45939.333127199076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45939.333127199076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45939.333127199076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45939.333127199076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45939.333127199076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45939.333127199076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45939.333127199076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45939.333127199076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45939.333127199076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45939.333127199076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45939.333127199076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45939.333127199076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45939.333127199076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45939.333127199076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45939.333127199076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45939.333127199076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45939.333127199076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45939.333127199076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45939.333127199076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45939.333127199076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45939.333127199076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45939.333127199076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45939.333127199076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45939.333127199076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45939.333127199076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45939.333127199076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45939.333127199076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45939.333127199076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45939.333127199076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45939.333127199076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45939.333127199076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45939.333127199076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45939.333127199076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45939.333127199076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45939.333127199076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45939.333127199076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45939.333127199076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45939.333127199076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45939.333127199076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45939.333127199076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45939.333127199076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45939.333127199076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45939.333127199076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45939.333127199076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45939.333127199076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45939.333127199076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45939.333127199076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45939.333127199076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45939.333127199076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45939.333127199076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45939.333127199076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45939.333127199076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45939.333127199076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45939.333127199076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45939.333127199076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45939.333127199076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45939.333127199076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45939.333127199076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45939.333127199076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45939.333127199076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45939.333127199076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45939.333127199076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45939.333127199076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45939.333127199076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45939.333127199076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45939.333127199076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45939.333127199076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45939.333127199076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45939.333127199076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45939.333127199076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45939.333127199076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45939.333127199076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45939.333127199076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45939.333127199076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45939.333127199076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45939.333127199076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45939.333127199076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45939.333127199076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45939.333127199076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45939.333127199076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45939.333127199076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45939.333127199076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45939.333127199076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45939.333127199076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45939.333127199076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45939.333127199076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45939.333127199076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45939.333127199076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45939.333127199076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45939.333127199076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45939.333127199076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45939.333127199076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45939.333127199076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45939.333127199076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45939.333127199076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45939.333127199076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45939.333127199076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45939.333127199076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45939.333127199076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45939.333127199076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45939.333127199076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45939.333127199076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45939.333127199076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45939.333127199076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45939.333127199076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45939.333127199076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45939.333127199076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45939.333127199076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45939.333127199076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45939.333127199076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45939.333127199076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45939.333127199076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45939.333127199076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45939.333127199076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45939.333127199076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45939.333127199076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45939.333127199076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45939.333127199076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45939.333127199076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45939.333127199076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45939.333127199076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45939.333127199076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45939.333127199076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45939.333127199076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45939.333127199076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45939.333127199076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45939.333127199076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45939.333127199076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45939.333127199076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45939.333127199076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45939.333127199076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45939.333127199076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45939.333127199076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45939.333127199076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45939.333127199076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45939.333127199076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45939.333127199076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45939.333127199076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45939.333127199076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45939.333127199076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45939.333127199076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45939.333127199076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45939.333127199076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45939.333127199076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45939.333127199076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45939.333127199076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45939.333127199076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45939.333127199076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45939.333127199076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45939.333127199076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45939.333127199076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45939.333127199076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45939.333127199076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45939.333127199076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45939.333127199076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45939.333127199076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45939.333127199076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45939.333127199076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45939.333127199076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45939.333127199076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45939.333127199076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45939.333127199076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45939.333127199076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45939.333127199076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45939.333127199076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45939.333127199076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45939.333127199076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45939.333127199076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45939.333127199076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45939.333127199076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45939.333127199076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45939.333127199076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45939.333127199076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45939.333127199076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45939.333127199076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45939.333127199076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45939.333127199076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45939.333127199076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45939.333127199076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45939.333127199076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45939.333127199076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45939.333127199076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45939.333127199076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45939.333127199076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45939.333127199076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45939.333127199076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45939.333127199076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45939.333127199076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45939.333127199076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45939.333127199076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45939.333127199076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45939.333127199076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45939.333127199076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45939.333127199076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45939.333127199076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45939.333127199076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45939.333127199076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45939.333127199076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45939.333127199076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45939.333127199076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45939.333127199076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45939.333127199076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45939.333127199076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45939.333127199076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45939.333127199076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45939.333127199076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45939.333127199076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45939.333127199076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45939.333127199076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45939.333127199076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45939.333127199076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45939.333127199076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45939.333127199076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45939.333127199076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45939.333127199076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45939.333127199076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45939.333127199076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45939.333127199076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45939.333127199076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45939.333127199076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45939.333127199076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45939.333127199076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45939.333127199076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45939.333127199076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45939.333127199076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45939.333127199076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45939.333127199076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45939.333127199076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45939.333127199076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45939.333127199076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45939.333127199076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45939.333127199076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45939.333127199076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45939.333127199076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45939.333127199076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45939.333127199076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45939.333127199076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45939.333127199076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45939.333127199076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45939.333127199076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45939.333127199076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45939.333127199076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45939.333127199076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45939.333127199076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45939.333127199076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45939.333127199076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45939.333127199076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45939.333127199076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45939.333127199076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45939.333127199076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45939.333127199076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45939.333127199076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45939.333127199076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45939.333127199076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45939.333127199076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45939.333127199076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45939.333127199076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45939.333127199076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45939.333127199076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45939.333127199076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45939.333127199076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45939.333127199076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45939.333127199076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45939.333127199076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45939.333127199076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45939.333127199076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45939.333127199076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45939.333127199076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45939.333127199076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45939.333127199076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45939.333127199076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45939.333127199076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45939.333127199076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45939.333127199076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45939.333127199076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45939.333127199076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45939.333127199076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45939.333127199076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45939.333127199076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45939.333127199076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45939.333127199076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45939.333127199076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45939.333127199076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45939.333127199076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45939.333127199076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45939.333127199076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45939.333127199076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45939.333127199076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45939.333127199076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45939.333127199076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45939.333127199076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45939.333127199076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45939.333127199076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45939.333127199076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45939.333127199076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45939.333127199076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45939.333127199076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45939.333127199076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45939.333127199076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45939.333127199076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45939.333127199076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45939.333127199076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45939.333127199076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45939.333127199076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45939.333127199076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45939.333127199076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45939.333127199076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45939.333127199076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45939.333127199076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45939.333127199076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45939.333127199076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45939.333127199076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45939.333127199076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45939.333127199076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45939.333127199076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45939.333127199076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45939.333127199076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45939.333127199076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45939.333127199076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45939.333127199076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45939.333127199076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45939.333127199076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45939.333127199076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45939.333127199076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45939.333127199076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45939.333127199076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45939.333127199076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45939.333127199076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45939.333127199076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45939.333127199076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45939.333127199076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45939.333127199076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45939.333127199076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45939.333127199076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45939.333127199076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45939.333127199076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45939.333127199076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45939.333127199076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45939.333127199076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45939.333127199076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45939.333127199076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45939.333127199076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45939.333127199076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45939.333127199076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45939.333127199076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45939.333127199076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45939.333127199076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45939.333127199076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45939.333127199076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45939.333127199076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45939.333127199076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45939.333127199076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45939.333127199076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45939.333127199076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45939.333127199076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45939.333127199076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45939.333127199076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45939.333127199076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45939.333127199076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45939.333127199076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45939.333127199076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45939.333127199076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45939.333127199076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45939.333127199076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45939.333127199076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45939.333127199076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45939.333127199076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45939.333127199076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45939.333127199076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45939.333127199076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45939.333127199076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45939.333127199076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45939.333127199076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45939.333127199076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45939.333127199076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45939.333127199076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45939.333127199076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45939.333127199076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45939.333127199076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45939.333127199076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45939.333127199076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45939.333127199076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45939.333127199076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45939.333127199076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45939.333127199076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45939.333127199076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45939.333127199076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45939.333127199076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45939.333127199076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45939.333127199076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45939.333127199076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45939.333127199076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45939.333127199076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45939.333127199076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45939.333127199076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45939.333127199076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45939.333127199076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45939.333127199076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45939.333127199076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45939.333127199076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45939.333127199076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45939.333127199076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45939.333127199076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45939.333127199076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45939.333127199076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45939.333127199076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45939.333127199076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45939.333127199076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45939.333127199076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45939.333127199076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45939.333127199076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45939.333127199076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45939.333127199076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45939.333127199076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45939.333127199076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45939.333127199076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45939.333127199076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45939.333127199076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45939.333127199076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45939.333127199076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45939.333127199076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45939.333127199076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45939.333127199076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45939.333127199076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45939.333127199076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45939.333127199076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45939.333127199076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45939.333127199076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45939.333127199076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45939.333127199076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45939.333127199076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45939.333127199076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45939.333127199076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45939.333127199076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45939.333127199076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45939.333127199076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45939.333127199076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45939.333127199076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45939.333127199076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45939.333127199076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45939.333127199076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45939.333127199076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45939.333127199076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45939.333127199076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45939.333127199076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45939.333127199076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45939.333127199076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45939.333127199076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45939.333127199076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45939.333127199076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45939.333127199076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45939.333127199076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45939.333127199076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45939.333127199076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45939.333127199076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45939.333127199076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45939.333127199076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45939.333127199076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45939.333127199076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45939.333127199076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45939.333127199076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45939.333127199076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45939.333127199076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45939.333127199076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45939.333127199076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45939.333127199076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45939.333127199076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45939.333127199076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45939.333127199076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45939.333127199076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45939.333127199076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45939.333127199076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45939.333127199076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45939.333127199076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45939.333127199076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45939.333127199076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45939.333127199076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45939.333127199076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45939.333127199076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45939.333127199076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45939.333127199076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45939.333127199076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45939.333127199076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45939.333127199076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45939.333127199076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45939.333127199076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45939.333127199076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45939.333127199076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45939.333127199076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45939.333127199076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45939.333127199076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45939.333127199076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45939.333127199076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45939.333127199076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45939.333127199076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45939.333127199076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45939.333127199076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45939.333127199076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45939.333127199076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45939.333127199076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45939.333127199076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45939.333127199076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45939.333127199076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45939.333127199076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45939.333127199076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45939.333127199076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45939.333127199076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45939.333127199076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45939.333127199076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45939.333127199076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45939.333127199076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45939.333127199076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45939.333127199076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45939.333127199076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45939.333127199076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45939.333127199076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45939.333127199076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45939.333127199076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45939.333127199076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45939.333127199076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45939.333127199076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45939.333127199076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45939.333127199076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45939.333127199076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45939.333127199076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45939.333127199076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45939.333127199076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45939.333127199076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45939.333127199076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45939.333127199076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45939.333127199076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45939.333127199076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45939.333127199076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45939.333127199076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45939.333127199076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45939.333127199076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45939.333127199076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45939.333127199076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45939.333127199076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45939.333127199076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45939.333127199076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45939.333127199076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45939.333127199076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45939.333127199076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45939.333127199076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45939.333127199076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45939.333127199076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45939.333127199076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45939.333127199076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45939.333127199076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45939.333127199076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45939.333127199076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45939.333127199076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45939.333127199076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45939.333127199076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45939.333127199076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45939.333127199076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45939.333127199076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45939.333127199076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45939.333127199076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45939.333127199076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45939.333127199076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45939.333127199076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45939.333127199076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45939.333127199076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45939.333127199076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45939.333127199076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45939.333127199076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45939.333127199076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45939.333127199076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45939.333127199076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45939.333127199076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45939.333127199076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45939.333127199076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45939.333127199076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45939.333127199076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45939.333127199076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45939.333127199076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45939.333127199076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45939.333127199076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45939.333127199076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45939.333127199076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45939.333127199076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45939.333127199076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45939.333127199076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45939.333127199076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45939.333127199076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45939.333127199076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45939.333127199076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45939.333127199076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45939.333127199076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45939.333127199076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45939.333127199076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45939.333127199076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45939.333127199076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45939.333127199076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45939.333127199076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45939.333127199076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45939.333127199076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45939.333127199076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45939.333127199076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45939.333127199076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45939.333127199076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45939.333127199076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45939.333127199076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45939.333127199076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45939.333127199076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45939.333127199076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45939.333127199076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45939.333127199076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45939.333127199076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45939.333127199076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45939.333127199076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45939.333127199076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45939.333127199076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45939.333127199076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45939.333127199076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45939.333127199076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45939.333127199076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45939.333127199076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45939.333127199076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45939.333127199076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45939.333127199076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45939.333127199076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45939.333127199076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45939.333127199076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45939.333127199076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45939.333127199076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45939.333127199076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45939.333127199076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45939.333127199076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45939.333127199076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45939.333127199076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45939.333127199076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45939.333127199076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45939.333127199076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45939.333127199076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45939.333127199076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45939.333127199076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45939.333127199076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45939.333127199076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45939.333127199076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45939.333127199076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45939.333127199076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45939.333127199076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45939.333127199076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45939.333127199076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45939.333127199076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45939.333127199076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45939.333127199076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45939.333127199076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45939.333127199076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45939.333127199076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45939.333127199076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45939.333127199076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45939.333127199076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45939.333127199076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45939.333127199076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45939.333127199076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45939.333127199076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45939.333127199076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45939.333127199076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45939.333127199076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45939.333127199076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45939.333127199076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45939.333127199076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45939.333127199076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45939.333127199076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45939.333127199076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45939.333127199076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45939.333127199076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45939.333127199076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45939.333127199076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45939.333127199076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45939.333127199076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45939.333127199076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45939.333127199076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45939.333127199076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45939.333127199076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45939.333127199076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45939.333127199076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45939.333127199076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45939.333127199076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45939.333127199076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45939.333127199076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45939.333127199076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45939.333127199076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45939.333127199076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45939.333127199076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45939.333127199076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45939.333127199076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45939.333127199076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45939.333127199076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45939.333127199076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45939.333127199076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45939.333127199076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45939.333127199076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45939.333127199076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45939.333127199076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45939.333127199076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45939.333127199076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45939.333127199076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45939.333127199076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45939.333127199076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45939.333127199076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45939.333127199076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45939.333127199076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45939.333127199076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45939.333127199076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45939.333127199076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45939.333127199076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45939.333127199076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45939.333127199076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45939.333127199076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45939.333127199076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45939.333127199076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45939.333127199076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45939.333127199076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45939.333127199076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45939.333127199076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45939.333127199076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45939.333127199076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45939.333127199076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45939.333127199076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45939.333127430553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45939.333127430553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45939.333127430553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45939.333127430553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45939.333127430553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45939.333127430553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45939.333127430553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45939.333127430553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45939.333127430553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45939.333127430553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45939.333127430553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45939.333127430553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45939.333127430553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45939.333127430553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45939.333127430553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45939.333127430553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45939.333127430553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45939.333127430553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45939.333127430553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45939.333127430553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45939.333127430553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45939.333127430553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45939.333127430553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45939.333127430553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45939.333127430553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45939.333127430553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45939.333127430553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45939.333127430553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45939.333127430553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45939.333127430553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45939.333127430553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45939.333127430553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45939.333127430553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45939.333127430553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45939.333127430553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45939.333127430553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45939.333127430553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45939.333127430553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45939.333127430553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45939.333127430553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45939.333127430553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45939.333127430553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45939.333127430553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45939.333127430553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45939.333127430553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45939.333127430553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45939.333127430553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45939.333127430553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45939.333127430553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45939.333127430553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45939.333127430553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45939.333127430553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45939.333127430553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45939.333127430553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45939.333127430553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45939.333127430553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45939.333127430553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45939.333127430553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45939.333127430553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45939.333127430553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45939.333127430553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45939.333127430553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45939.333127430553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45939.333127430553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45939.333127430553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45939.333127430553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45939.333127430553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45939.333127430553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45939.333127430553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45939.333127430553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45939.333127430553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45939.333127430553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45939.333127430553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45939.333127430553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45939.333127430553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45939.333127430553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45939.333127430553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45939.333127430553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45939.333127430553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45939.333127430553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45939.333127430553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45939.333127430553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45939.333127430553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45939.333127430553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45939.333127430553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45939.333127430553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45939.333127430553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45939.333127430553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45939.333127430553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45939.333127430553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45939.333127430553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45939.333127430553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45939.333127430553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45939.333127430553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45939.333127430553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45939.333127430553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45939.333127430553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45939.333127430553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45939.333127430553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45939.333127430553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45939.333127430553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45939.333127430553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45939.333127430553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45939.333127430553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45939.333127430553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45939.333127430553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45939.333127430553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45939.333127430553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45939.333127430553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45939.333127430553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45939.333127430553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45939.333127430553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45939.333127430553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45939.333127430553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45939.333127430553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45939.333127430553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45939.333127430553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45939.333127430553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45939.333127430553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45939.333127430553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45939.333127430553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45939.333127430553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45939.333127430553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45939.333127430553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45939.333127430553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45939.333127430553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45939.333127430553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45939.333127430553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45939.333127430553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45939.333127430553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45939.333127430553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45939.333127430553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45939.333127430553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45939.333127430553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45939.333127430553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45939.333127430553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45939.333127430553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45939.333127430553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45939.333127430553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45939.333127430553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45939.333127430553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45939.333127430553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45939.333127430553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45939.333127430553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45939.333127430553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45939.333127430553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45939.333127430553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45939.333127430553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45939.333127430553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45939.333127430553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45939.333127430553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45939.333127430553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45939.333127430553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45939.333127430553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45939.333127430553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45939.333127430553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45939.333127430553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45939.333127430553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45939.333127430553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45939.333127430553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45939.333127430553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45939.333127430553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45939.333127430553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45939.333127430553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45939.333127430553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45939.333127430553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45939.333127430553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45939.333127430553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45939.333127430553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45939.333127430553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45939.333127430553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45939.333127430553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45939.333127430553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45939.333127430553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45939.333127430553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45939.333127430553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45939.333127430553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45939.333127430553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45939.333127430553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45939.333127430553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45939.333127430553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45939.333127430553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45939.333127430553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45939.333127430553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45939.333127430553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45939.333127430553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45939.333127430553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45939.333127430553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45939.333127430553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45939.333127430553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45939.333127430553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45939.333127430553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45939.333127430553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45939.333127430553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45939.333127430553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45939.333127430553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45939.333127430553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45939.333127430553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45939.333127430553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45939.333127430553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45939.333127430553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45939.333127430553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45939.333127430553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45939.333127430553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45939.333127430553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45939.333127430553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45939.333127430553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45939.333127430553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45939.333127430553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45939.333127430553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45939.333127430553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45939.333127430553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45939.333127430553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45939.333127430553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45939.333127430553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45939.333127430553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45939.333127430553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45939.333127430553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45939.333127430553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45939.333127430553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45939.333127430553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45939.333127430553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45939.333127430553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45939.333127430553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45939.333127430553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45939.333127430553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45939.333127430553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45939.333127430553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45939.333127430553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45939.333127430553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45939.333127430553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45939.333127430553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45939.333127430553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45939.333127430553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45939.333127430553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45939.333127430553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45939.333127430553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45939.333127430553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45939.333127430553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45939.333127430553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45939.333127430553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45939.333127430553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45939.333127430553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45939.333127430553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45939.333127430553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45939.333127430553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45939.333127430553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45939.333127430553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45939.333127430553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45939.333127430553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45939.333127430553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45939.333127430553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45939.333127430553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45939.333127430553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45939.333127430553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45939.333127430553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45939.333127430553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45939.333127430553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45939.333127430553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45939.333127430553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45939.333127430553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45939.333127430553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45939.333127430553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45939.333127430553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45939.333127430553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45939.333127430553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45939.333127430553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45939.333127430553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45939.333127430553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45939.333127430553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45939.333127430553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45939.333127430553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45939.333127430553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45939.333127430553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45939.333127430553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45939.333127430553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45939.333127430553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45939.333127430553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45939.333127430553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45939.333127430553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45939.333127430553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45939.333127430553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45939.333127430553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45939.333127430553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45939.333127430553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45939.333127430553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45939.333127430553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45939.333127430553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45939.333127430553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45939.333127430553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45939.333127430553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45939.333127430553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45939.333127430553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45939.333127430553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45939.333127430553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45939.333127430553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45939.333127430553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45939.333127430553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45939.333127430553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45939.333127430553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45939.333127430553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45939.333127430553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45939.333127430553</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235.85240960647934</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1</v>
      </c>
      <c r="D3" s="129" t="s">
        <v>36364</v>
      </c>
      <c r="E3" s="130" t="s">
        <v>38964</v>
      </c>
      <c r="F3" s="131">
        <v>45939.32708333333</v>
      </c>
      <c r="G3" s="132">
        <f ca="1">IFERROR(NOW()-F3,"")</f>
        <v>6.043865745596122E-3</v>
      </c>
      <c r="H3" s="131">
        <v>45939.225092592591</v>
      </c>
      <c r="I3" s="127" t="str">
        <f>IFERROR(VLOOKUP(D3,DB!A:F,6,0),"")</f>
        <v>SCECO</v>
      </c>
      <c r="J3" s="127" t="str">
        <f>IFERROR(VLOOKUP(D3,DB!A:G,7,0),"")</f>
        <v>In progress</v>
      </c>
      <c r="K3" s="134" t="s">
        <v>39063</v>
      </c>
      <c r="L3" s="129" t="str">
        <f>IFERROR(VLOOKUP(D3,DB!A:I,9,0),"")</f>
        <v>Latis</v>
      </c>
    </row>
    <row r="4" spans="1:16" ht="15" customHeight="1">
      <c r="A4" s="127" t="s">
        <v>39064</v>
      </c>
      <c r="B4" s="127" t="str">
        <f>IFERROR(VLOOKUP(D4,DB!A:K,11,0),"")</f>
        <v>R4</v>
      </c>
      <c r="C4" s="128">
        <v>1</v>
      </c>
      <c r="D4" s="129" t="s">
        <v>37634</v>
      </c>
      <c r="E4" s="130" t="s">
        <v>38964</v>
      </c>
      <c r="F4" s="131">
        <v>45939.310243055559</v>
      </c>
      <c r="G4" s="132">
        <f ca="1">IFERROR(NOW()-F4,"")</f>
        <v>2.2884143516421318E-2</v>
      </c>
      <c r="H4" s="131">
        <v>45939.304351851853</v>
      </c>
      <c r="I4" s="127" t="str">
        <f>IFERROR(VLOOKUP(D4,DB!A:F,6,0),"")</f>
        <v>SCECO</v>
      </c>
      <c r="J4" s="127" t="str">
        <f>IFERROR(VLOOKUP(D4,DB!A:G,7,0),"")</f>
        <v>Dead</v>
      </c>
      <c r="K4" s="134" t="s">
        <v>39065</v>
      </c>
      <c r="L4" s="129" t="str">
        <f>IFERROR(VLOOKUP(D4,DB!A:I,9,0),"")</f>
        <v>Latis</v>
      </c>
    </row>
    <row r="5" spans="1:16" ht="15" customHeight="1">
      <c r="A5" s="127"/>
      <c r="B5" s="127" t="str">
        <f>IFERROR(VLOOKUP(D5,DB!A:K,11,0),"")</f>
        <v/>
      </c>
      <c r="C5" s="128"/>
      <c r="D5" s="129"/>
      <c r="E5" s="130"/>
      <c r="F5" s="131"/>
      <c r="G5" s="132">
        <f ca="1">IFERROR(NOW()-F5,"")</f>
        <v>45939.333127199076</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45939.333127199076</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45939.333127199076</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45939.333127199076</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45939.333127199076</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45939.333127199076</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99"/>
      <c r="E11" s="130"/>
      <c r="F11" s="131"/>
      <c r="G11" s="133">
        <f ca="1">IFERROR(NOW()-F11,"")</f>
        <v>45939.333127199076</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45939.333127199076</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45939.333127199076</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45939.333127199076</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45939.333127199076</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45939.333127199076</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45939.333127199076</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45939.333127199076</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45939.333127199076</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45939.333127199076</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45939.333127199076</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45939.333127199076</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45939.333127199076</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45939.333127199076</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45939.333127199076</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45939.333127199076</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45939.333127199076</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45939.333127199076</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45939.333127199076</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45939.333127199076</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45939.333127199076</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45939.333127199076</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45939.333127199076</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45939.333127199076</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45939.333127199076</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45939.333127199076</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45939.333127199076</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45939.333127199076</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45939.333127199076</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45939.333127199076</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45939.333127199076</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45939.333127199076</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45939.333127199076</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45939.333127199076</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45939.333127199076</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45939.333127199076</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45939.333127199076</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45939.333127199076</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45939.333127199076</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45939.333127199076</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45939.333127199076</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45939.333127199076</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45939.333127199076</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45939.333127199076</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45939.333127199076</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45939.333127199076</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45939.333127199076</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45939.333127199076</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45939.333127199076</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45939.333127199076</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45939.333127199076</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45939.333127199076</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45939.333127199076</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45939.333127199076</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45939.333127199076</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45939.333127199076</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45939.333127199076</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45939.333127199076</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45939.333127199076</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45939.333127199076</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45939.333127199076</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45939.333127199076</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45939.333127199076</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45939.333127199076</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45939.333127199076</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45939.333127199076</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45939.333127199076</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45939.333127199076</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45939.333127199076</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45939.333127199076</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45939.333127199076</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45939.333127199076</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45939.333127199076</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45939.333127199076</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45939.333127199076</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45939.333127199076</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45939.333127199076</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45939.333127199076</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45939.333127199076</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45939.333127199076</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45939.333127199076</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45939.333127199076</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45939.333127199076</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45939.333127199076</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45939.333127199076</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45939.333127199076</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45939.333127199076</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45939.333127199076</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45939.333127199076</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45939.333127199076</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45939.333127199076</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45939.333127199076</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45939.333127199076</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45939.333127199076</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45939.333127199076</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45939.333127199076</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45939.333127199076</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45939.333127199076</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45939.333127199076</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45939.333127199076</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45939.333127199076</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45939.333127199076</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45939.333127199076</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45939.333127199076</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45939.333127199076</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45939.333127199076</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45939.333127199076</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45939.333127199076</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45939.333127199076</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45939.333127199076</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45939.333127199076</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45939.333127199076</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45939.333127199076</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45939.333127199076</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45939.333127199076</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45939.333127199076</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45939.333127199076</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45939.333127199076</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45939.333127199076</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45939.333127199076</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45939.333127199076</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45939.333127199076</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45939.333127199076</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45939.333127199076</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45939.333127199076</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45939.333127199076</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45939.333127199076</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45939.333127199076</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45939.333127199076</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45939.333127199076</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45939.333127199076</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45939.333127199076</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45939.333127199076</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45939.333127199076</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45939.333127199076</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45939.333127199076</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45939.333127199076</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45939.333127199076</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45939.333127199076</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45939.333127199076</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45939.333127199076</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45939.333127199076</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45939.333127199076</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45939.333127199076</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45939.333127199076</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45939.333127199076</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45939.333127199076</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45939.333127199076</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45939.333127199076</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45939.333127199076</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45939.333127199076</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45939.333127199076</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45939.333127199076</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45939.333127199076</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45939.333127199076</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45939.333127199076</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45939.333127199076</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45939.333127199076</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45939.333127199076</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45939.333127199076</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45939.333127199076</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45939.333127199076</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45939.333127199076</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45939.333127199076</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45939.333127199076</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45939.333127199076</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45939.333127199076</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45939.333127199076</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45939.333127199076</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45939.333127199076</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45939.333127199076</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45939.333127199076</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45939.333127199076</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45939.333127199076</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45939.333127199076</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45939.333127199076</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45939.333127199076</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45939.333127199076</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45939.333127199076</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45939.333127199076</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45939.333127199076</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45939.333127199076</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45939.333127199076</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45939.333127199076</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45939.333127199076</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45939.333127199076</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45939.333127199076</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45939.333127199076</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45939.333127199076</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45939.333127199076</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45939.333127199076</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45939.333127199076</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45939.333127199076</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45939.333127199076</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45939.333127199076</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45939.333127199076</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45939.333127199076</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45939.333127199076</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45939.333127199076</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45939.333127199076</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45939.333127199076</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45939.333127199076</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45939.333127199076</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45939.333127199076</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45939.333127199076</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45939.333127199076</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45939.333127199076</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45939.333127199076</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45939.333127199076</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45939.333127199076</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45939.333127199076</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45939.333127199076</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45939.333127199076</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45939.333127199076</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45939.333127199076</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45939.333127199076</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45939.333127199076</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45939.333127199076</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45939.333127199076</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45939.333127199076</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45939.333127199076</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45939.333127199076</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45939.333127199076</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45939.333127199076</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45939.333127199076</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45939.333127199076</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45939.333127199076</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45939.333127199076</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45939.333127199076</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45939.333127199076</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45939.333127199076</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45939.333127199076</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45939.333127199076</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45939.333127199076</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45939.333127199076</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45939.333127199076</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45939.333127199076</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45939.333127199076</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45939.333127199076</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45939.333127199076</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45939.333127199076</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45939.333127199076</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45939.333127199076</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45939.333127199076</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45939.333127199076</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45939.333127199076</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45939.333127199076</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45939.333127199076</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45939.333127199076</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45939.333127199076</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45939.333127199076</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45939.333127199076</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45939.333127199076</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45939.333127199076</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45939.333127199076</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45939.333127199076</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45939.333127199076</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45939.333127199076</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45939.333127199076</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45939.333127199076</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45939.333127199076</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45939.333127199076</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45939.333127199076</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45939.333127199076</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45939.333127199076</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45939.333127199076</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45939.333127199076</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45939.333127199076</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45939.333127199076</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45939.333127199076</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45939.333127199076</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45939.333127199076</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45939.333127199076</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45939.333127199076</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45939.333127199076</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45939.333127199076</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45939.333127199076</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45939.333127199076</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45939.333127199076</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45939.333127199076</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45939.333127199076</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45939.333127199076</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45939.333127199076</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45939.333127199076</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45939.333127199076</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45939.333127199076</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45939.333127199076</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45939.333127199076</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45939.333127199076</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45939.333127199076</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45939.333127199076</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45939.333127199076</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45939.333127199076</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45939.333127199076</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45939.333127199076</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45939.333127199076</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45939.333127199076</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45939.333127199076</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45939.333127199076</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45939.333127199076</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45939.333127199076</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45939.333127199076</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45939.333127199076</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45939.333127199076</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45939.333127199076</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45939.333127199076</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45939.333127199076</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45939.333127199076</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45939.333127199076</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45939.333127199076</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45939.333127199076</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45939.333127199076</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45939.333127199076</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45939.333127199076</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45939.333127199076</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45939.333127199076</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45939.333127199076</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45939.333127199076</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45939.333127199076</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45939.333127199076</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45939.333127199076</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45939.333127199076</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45939.333127199076</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45939.333127199076</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45939.333127199076</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45939.333127199076</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45939.333127199076</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45939.333127199076</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45939.333127199076</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45939.333127199076</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45939.333127199076</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45939.333127199076</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45939.333127199076</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45939.333127199076</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45939.333127199076</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45939.333127199076</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45939.333127199076</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45939.333127199076</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45939.333127199076</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45939.333127199076</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45939.333127199076</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45939.333127199076</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45939.333127199076</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45939.333127199076</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45939.333127199076</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45939.333127199076</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45939.333127199076</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45939.333127199076</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45939.333127199076</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45939.333127199076</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45939.333127199076</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45939.333127199076</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45939.333127199076</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45939.333127199076</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45939.333127199076</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45939.333127199076</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45939.333127199076</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45939.333127199076</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45939.333127199076</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45939.333127199076</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45939.333127199076</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45939.333127199076</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45939.333127199076</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45939.333127199076</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45939.333127199076</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45939.333127199076</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45939.333127199076</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45939.333127199076</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45939.333127199076</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45939.333127199076</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45939.333127199076</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45939.333127199076</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45939.333127199076</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45939.333127199076</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45939.333127199076</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45939.333127199076</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45939.333127199076</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45939.333127199076</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45939.333127199076</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45939.333127199076</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45939.333127199076</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45939.333127199076</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45939.333127199076</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45939.333127199076</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45939.333127199076</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45939.333127199076</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45939.333127199076</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45939.333127199076</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45939.333127199076</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45939.333127199076</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45939.333127199076</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45939.333127199076</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45939.333127199076</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45939.333127199076</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45939.333127199076</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45939.333127199076</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45939.333127199076</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45939.333127199076</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45939.333127199076</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45939.333127199076</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45939.333127199076</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45939.333127199076</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45939.333127199076</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45939.333127199076</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45939.333127199076</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45939.333127199076</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45939.333127199076</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45939.333127199076</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45939.333127199076</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45939.333127199076</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45939.333127199076</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45939.333127199076</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45939.333127199076</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45939.333127199076</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45939.333127199076</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45939.333127199076</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45939.333127199076</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45939.333127199076</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45939.333127199076</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45939.333127199076</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45939.333127199076</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45939.333127199076</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45939.333127199076</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45939.333127199076</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45939.333127199076</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45939.333127199076</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45939.333127199076</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45939.333127199076</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45939.333127199076</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45939.333127199076</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45939.333127199076</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45939.333127199076</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45939.333127199076</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45939.333127199076</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45939.333127199076</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45939.333127199076</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45939.333127199076</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45939.333127199076</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45939.333127199076</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45939.333127199076</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45939.333127199076</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45939.333127199076</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45939.333127199076</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45939.333127199076</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45939.333127199076</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45939.333127199076</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45939.333127199076</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45939.333127199076</v>
      </c>
      <c r="H458" s="131"/>
      <c r="I458" s="127" t="str">
        <f>IFERROR(VLOOKUP(D458,DB!A:F,6,0),"")</f>
        <v/>
      </c>
      <c r="J458" s="127" t="str">
        <f>IFERROR(VLOOKUP(D458,DB!A:G,7,0),"")</f>
        <v/>
      </c>
      <c r="K458" s="134"/>
      <c r="L458" s="129" t="str">
        <f>IFERROR(VLOOKUP(D458,DB!A:I,9,0),"")</f>
        <v/>
      </c>
    </row>
    <row r="459" spans="1:12" ht="15" customHeight="1">
      <c r="A459" s="135"/>
      <c r="B459" s="135" t="str">
        <f>IFERROR(VLOOKUP(D459,DB!A:K,11,0),"")</f>
        <v/>
      </c>
      <c r="C459" s="136"/>
      <c r="D459" s="137"/>
      <c r="E459" s="138"/>
      <c r="F459" s="139"/>
      <c r="G459" s="140">
        <f ca="1">IFERROR(NOW()-F459,"")</f>
        <v>45939.333127199076</v>
      </c>
      <c r="H459" s="139"/>
      <c r="I459" s="135" t="str">
        <f>IFERROR(VLOOKUP(D459,DB!A:F,6,0),"")</f>
        <v/>
      </c>
      <c r="J459" s="135" t="str">
        <f>IFERROR(VLOOKUP(D459,DB!A:G,7,0),"")</f>
        <v/>
      </c>
      <c r="K459" s="141"/>
      <c r="L459" s="137" t="str">
        <f>IFERROR(VLOOKUP(D459,DB!A:I,9,0),"")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8">
        <f ca="1">IFERROR(NOW()-F2,"")</f>
        <v>47.501067013887223</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68">
        <f ca="1">IFERROR(NOW()-F3,"")</f>
        <v>13.144249884258898</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1</v>
      </c>
      <c r="D4" s="126" t="s">
        <v>34867</v>
      </c>
      <c r="E4" s="37" t="s">
        <v>38964</v>
      </c>
      <c r="F4" s="38">
        <v>45939.310983796298</v>
      </c>
      <c r="G4" s="39">
        <f ca="1">IFERROR(NOW()-F4,"")</f>
        <v>2.2143402777146548E-2</v>
      </c>
      <c r="H4" s="38">
        <v>45939.305208333331</v>
      </c>
      <c r="I4" s="37" t="str">
        <f>IFERROR(VLOOKUP(D4,DB!A:F,6,0),"")</f>
        <v>Generator-SG</v>
      </c>
      <c r="J4" s="37" t="str">
        <f>IFERROR(VLOOKUP(D4,DB!A:G,7,0),"")</f>
        <v>Vandalized</v>
      </c>
      <c r="K4" s="37" t="s">
        <v>39071</v>
      </c>
      <c r="L4" s="37" t="str">
        <f>IFERROR(VLOOKUP(D4,DB!A:I,9,0),"")</f>
        <v>Latis</v>
      </c>
    </row>
    <row r="5" spans="1:13" ht="15">
      <c r="A5" s="37" t="s">
        <v>39072</v>
      </c>
      <c r="B5" s="37" t="str">
        <f>IFERROR(VLOOKUP(D5,DB!A:K,11,0),"")</f>
        <v>R5</v>
      </c>
      <c r="C5" s="37">
        <v>1</v>
      </c>
      <c r="D5" s="37" t="s">
        <v>35993</v>
      </c>
      <c r="E5" s="37" t="s">
        <v>38964</v>
      </c>
      <c r="F5" s="38">
        <v>45939.315555555557</v>
      </c>
      <c r="G5" s="39">
        <f t="shared" ref="G5:G27" ca="1" si="0">IFERROR(NOW()-F5,"")</f>
        <v>1.7571643518749624E-2</v>
      </c>
      <c r="H5" s="38">
        <v>45939.309733796297</v>
      </c>
      <c r="I5" s="37" t="str">
        <f>IFERROR(VLOOKUP(D5,DB!A:F,6,0),"")</f>
        <v>Generator-DG</v>
      </c>
      <c r="J5" s="37" t="str">
        <f>IFERROR(VLOOKUP(D5,DB!A:G,7,0),"")</f>
        <v>Weak</v>
      </c>
      <c r="K5" s="37" t="s">
        <v>39073</v>
      </c>
      <c r="L5" s="37" t="str">
        <f>IFERROR(VLOOKUP(D5,DB!A:I,9,0),"")</f>
        <v>Latis</v>
      </c>
    </row>
    <row r="6" spans="1:13" ht="15">
      <c r="A6" s="37"/>
      <c r="B6" s="37" t="str">
        <f>IFERROR(VLOOKUP(D6,DB!A:K,11,0),"")</f>
        <v/>
      </c>
      <c r="C6" s="37"/>
      <c r="D6"/>
      <c r="E6" s="37"/>
      <c r="F6" s="38"/>
      <c r="G6" s="39">
        <f t="shared" ca="1" si="0"/>
        <v>45939.333127199076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45939.333127199076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45939.333127199076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45939.333127199076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45939.333127199076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45939.333127199076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45939.333127199076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45939.333127199076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45939.333127199076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45939.333127199076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45939.333127199076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45939.333127199076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45939.333127199076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45939.333127199076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45939.333127199076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45939.333127199076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45939.333127199076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45939.333127199076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45939.333127199076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45939.333127199076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45939.333127199076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45939.333127199076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ref="G28:G59" ca="1" si="1">IFERROR(NOW()-F28,"")</f>
        <v>45939.333127199076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45939.333127199076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45939.333127199076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45939.333127199076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45939.333127199076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45939.333127199076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45939.333127199076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45939.333127199076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45939.333127199076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45939.333127199076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45939.333127199076</v>
      </c>
      <c r="H38" s="38"/>
      <c r="I38" s="37" t="str">
        <f>IFERROR(VLOOKUP(D38,DB!A:F,6,0),"")</f>
        <v/>
      </c>
      <c r="J38" s="37" t="str">
        <f>IFERROR(VLOOKUP(D38,DB!A:G,7,0),"")</f>
        <v/>
      </c>
      <c r="K38" s="37"/>
      <c r="L38" s="37" t="str">
        <f>IFERROR(VLOOKUP(D38,DB!A:I,9,0),"")</f>
        <v/>
      </c>
    </row>
    <row r="39" spans="1:12" ht="15">
      <c r="A39" s="84"/>
      <c r="B39" s="84" t="str">
        <f>IFERROR(VLOOKUP(D39,DB!A:K,11,0),"")</f>
        <v/>
      </c>
      <c r="C39" s="84"/>
      <c r="D39" s="84"/>
      <c r="E39" s="84"/>
      <c r="F39" s="123"/>
      <c r="G39" s="124">
        <f t="shared" ca="1" si="1"/>
        <v>45939.333127199076</v>
      </c>
      <c r="H39" s="123"/>
      <c r="I39" s="84" t="str">
        <f>IFERROR(VLOOKUP(D39,DB!A:F,6,0),"")</f>
        <v/>
      </c>
      <c r="J39" s="84" t="str">
        <f>IFERROR(VLOOKUP(D39,DB!A:G,7,0),"")</f>
        <v/>
      </c>
      <c r="K39" s="84"/>
      <c r="L39" s="84" t="str">
        <f>IFERROR(VLOOKUP(D39,DB!A:I,9,0),"")</f>
        <v/>
      </c>
    </row>
    <row r="40" spans="1:12" ht="15">
      <c r="A40" s="37"/>
      <c r="B40" s="37" t="str">
        <f>IFERROR(VLOOKUP(D40,DB!A:K,11,0),"")</f>
        <v/>
      </c>
      <c r="C40" s="37"/>
      <c r="D40" s="37"/>
      <c r="E40" s="37"/>
      <c r="F40" s="38"/>
      <c r="G40" s="39">
        <f t="shared" ca="1" si="1"/>
        <v>45939.333127199076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45939.333127199076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45939.333127199076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45939.333127199076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45939.333127199076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45939.333127199076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45939.333127199076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45939.333127199076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45939.333127199076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45939.333127199076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45939.333127199076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45939.333127199076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45939.333127199076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45939.333127199076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45939.333127199076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45939.333127199076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45939.333127199076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45939.333127199076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45939.333127199076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45939.333127199076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ref="G60:G91" ca="1" si="2">IFERROR(NOW()-F60,"")</f>
        <v>45939.333127199076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45939.333127199076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45939.333127199076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45939.333127199076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45939.333127199076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45939.333127199076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45939.333127199076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45939.333127199076</v>
      </c>
      <c r="H67" s="38"/>
      <c r="I67" s="37" t="str">
        <f>IFERROR(VLOOKUP(D67,DB!A:F,6,0),"")</f>
        <v/>
      </c>
      <c r="J67" s="37" t="str">
        <f>IFERROR(VLOOKUP(D67,DB!A:G,7,0),"")</f>
        <v/>
      </c>
      <c r="K67" s="37"/>
      <c r="L67" s="37" t="str">
        <f>IFERROR(VLOOKUP(D67,DB!A:I,9,0),"")</f>
        <v/>
      </c>
    </row>
    <row r="68" spans="1:12" ht="15">
      <c r="A68" s="84"/>
      <c r="B68" s="84" t="str">
        <f>IFERROR(VLOOKUP(D68,DB!A:K,11,0),"")</f>
        <v/>
      </c>
      <c r="C68" s="84"/>
      <c r="D68" s="84"/>
      <c r="E68" s="84"/>
      <c r="F68" s="123"/>
      <c r="G68" s="124">
        <f t="shared" ca="1" si="2"/>
        <v>45939.333127199076</v>
      </c>
      <c r="H68" s="123"/>
      <c r="I68" s="84" t="str">
        <f>IFERROR(VLOOKUP(D68,DB!A:F,6,0),"")</f>
        <v/>
      </c>
      <c r="J68" s="84" t="str">
        <f>IFERROR(VLOOKUP(D68,DB!A:G,7,0),"")</f>
        <v/>
      </c>
      <c r="K68" s="84"/>
      <c r="L68" s="84" t="str">
        <f>IFERROR(VLOOKUP(D68,DB!A:I,9,0),"")</f>
        <v/>
      </c>
    </row>
    <row r="69" spans="1:12" ht="15">
      <c r="A69" s="37"/>
      <c r="B69" s="37" t="str">
        <f>IFERROR(VLOOKUP(D69,DB!A:K,11,0),"")</f>
        <v/>
      </c>
      <c r="C69" s="37"/>
      <c r="D69" s="37"/>
      <c r="E69" s="37"/>
      <c r="F69" s="38"/>
      <c r="G69" s="39">
        <f t="shared" ca="1" si="2"/>
        <v>45939.333127199076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45939.333127199076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45939.333127199076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45939.333127199076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45939.333127199076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45939.333127199076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45939.333127199076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45939.333127199076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45939.333127199076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45939.333127199076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45939.333127199076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45939.333127199076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45939.333127199076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45939.333127199076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45939.333127199076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45939.333127199076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45939.333127199076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45939.333127199076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45939.333127199076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45939.333127199076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45939.333127199076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45939.333127199076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45939.333127199076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ref="G92:G123" ca="1" si="3">IFERROR(NOW()-F92,"")</f>
        <v>45939.333127199076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45939.333127199076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45939.333127199076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45939.333127199076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45939.333127199076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45939.333127199076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45939.333127199076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45939.333127199076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45939.333127199076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45939.333127199076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45939.333127199076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45939.333127199076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45939.333127199076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45939.333127199076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45939.333127199076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45939.333127199076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45939.333127199076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45939.333127199076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45939.333127199076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45939.333127199076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45939.333127199076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45939.333127199076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45939.333127199076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45939.333127199076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45939.333127199076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45939.333127199076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45939.333127199076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45939.333127199076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45939.333127199076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45939.333127199076</v>
      </c>
      <c r="H121" s="38"/>
      <c r="I121" s="37" t="str">
        <f>IFERROR(VLOOKUP(D121,DB!A:F,6,0),"")</f>
        <v/>
      </c>
      <c r="J121" s="37" t="str">
        <f>IFERROR(VLOOKUP(D121,DB!A:G,7,0),"")</f>
        <v/>
      </c>
      <c r="K121" s="37"/>
      <c r="L121" s="37" t="str">
        <f>IFERROR(VLOOKUP(D121,DB!A:I,9,0),"")</f>
        <v/>
      </c>
    </row>
    <row r="122" spans="1:12" ht="15">
      <c r="A122" s="84"/>
      <c r="B122" s="84" t="str">
        <f>IFERROR(VLOOKUP(D122,DB!A:K,11,0),"")</f>
        <v/>
      </c>
      <c r="C122" s="84"/>
      <c r="D122" s="84"/>
      <c r="E122" s="84"/>
      <c r="F122" s="123"/>
      <c r="G122" s="124">
        <f t="shared" ca="1" si="3"/>
        <v>45939.333127199076</v>
      </c>
      <c r="H122" s="123"/>
      <c r="I122" s="84" t="str">
        <f>IFERROR(VLOOKUP(D122,DB!A:F,6,0),"")</f>
        <v/>
      </c>
      <c r="J122" s="84" t="str">
        <f>IFERROR(VLOOKUP(D122,DB!A:G,7,0),"")</f>
        <v/>
      </c>
      <c r="K122" s="84"/>
      <c r="L122" s="84" t="str">
        <f>IFERROR(VLOOKUP(D122,DB!A:I,9,0),"")</f>
        <v/>
      </c>
    </row>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92" ht="15"/>
    <row r="795" ht="15"/>
    <row r="797" ht="15"/>
    <row r="800" ht="15"/>
    <row r="808" ht="15"/>
    <row r="809" ht="15"/>
    <row r="811" ht="15"/>
    <row r="812" ht="15"/>
    <row r="816" ht="15"/>
    <row r="817" ht="15"/>
    <row r="819" ht="15"/>
    <row r="820" ht="15"/>
    <row r="821" ht="15"/>
    <row r="822" ht="15"/>
    <row r="823" ht="15"/>
    <row r="824" ht="15"/>
    <row r="825" ht="15"/>
    <row r="826"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9" ht="15"/>
    <row r="880" ht="15"/>
    <row r="883" ht="15"/>
    <row r="921" ht="15"/>
    <row r="922" ht="15"/>
    <row r="924" ht="15"/>
    <row r="925" ht="15"/>
    <row r="926" ht="15"/>
    <row r="928" ht="15"/>
    <row r="929" ht="15"/>
    <row r="933" ht="15"/>
    <row r="934" ht="15"/>
    <row r="936" ht="15"/>
    <row r="937" ht="15"/>
    <row r="939" ht="15"/>
    <row r="940" ht="15"/>
    <row r="941" ht="15"/>
    <row r="942" ht="15"/>
    <row r="943" ht="15"/>
    <row r="944" ht="15"/>
    <row r="945" ht="15"/>
    <row r="946" ht="15"/>
    <row r="947" ht="15"/>
    <row r="949" ht="15"/>
    <row r="950" ht="15"/>
    <row r="952" ht="15"/>
    <row r="953"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5" ht="15"/>
    <row r="996" ht="15"/>
    <row r="997" ht="15"/>
    <row r="998" ht="15"/>
    <row r="999" ht="15"/>
    <row r="1000" ht="15"/>
    <row r="1001" ht="15"/>
    <row r="1002" ht="15"/>
    <row r="1004" ht="15"/>
    <row r="1005" ht="15"/>
    <row r="1007" ht="15"/>
    <row r="1008" ht="15"/>
    <row r="1011" ht="15"/>
    <row r="1012" ht="15"/>
    <row r="1015" ht="15"/>
    <row r="1018" ht="15"/>
    <row r="1019" ht="15"/>
    <row r="1021" ht="15"/>
    <row r="1022" ht="15"/>
    <row r="1024" ht="15"/>
    <row r="1025" ht="15"/>
    <row r="1027" ht="15"/>
    <row r="1028" ht="15"/>
    <row r="1030" ht="15"/>
    <row r="1031" ht="15"/>
    <row r="1032" ht="15"/>
    <row r="1033" ht="15"/>
    <row r="1034" ht="15"/>
    <row r="1035" ht="15"/>
    <row r="1036" ht="15"/>
    <row r="1037" ht="15"/>
    <row r="1038" ht="15"/>
    <row r="1039" ht="15"/>
    <row r="1040" ht="15"/>
    <row r="1041" ht="15"/>
    <row r="1042" ht="15"/>
    <row r="1043" ht="15"/>
    <row r="1044" ht="15"/>
    <row r="1045" ht="15"/>
    <row r="1046" ht="15"/>
    <row r="1049" ht="15"/>
    <row r="1220" ht="15"/>
    <row r="1221" ht="15"/>
    <row r="1223" ht="15"/>
    <row r="1224" ht="15"/>
    <row r="1231" ht="15"/>
    <row r="1232" ht="15"/>
    <row r="1233" ht="15"/>
    <row r="1234" ht="15"/>
    <row r="1235" ht="15"/>
    <row r="1236" ht="15"/>
    <row r="1239" ht="15"/>
    <row r="1240" ht="15"/>
    <row r="1241" ht="15"/>
    <row r="1242" ht="15"/>
    <row r="1243" ht="15"/>
    <row r="1244" ht="15"/>
    <row r="1245"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8" ht="15"/>
    <row r="1269" ht="15"/>
    <row r="1270" ht="15"/>
    <row r="1271" ht="15"/>
    <row r="1272" ht="15"/>
    <row r="1273" ht="15"/>
    <row r="1274" ht="15"/>
    <row r="1275" ht="15"/>
    <row r="1276" ht="15"/>
    <row r="1277" ht="15"/>
    <row r="1278" ht="15"/>
    <row r="1279" ht="15"/>
    <row r="1280" ht="15"/>
    <row r="1281" ht="15"/>
    <row r="1282" ht="15"/>
    <row r="1283" ht="15"/>
    <row r="1284" ht="15"/>
    <row r="1285" ht="15"/>
    <row r="1288" ht="15"/>
    <row r="1295" ht="15"/>
    <row r="1298" ht="15"/>
    <row r="1299" ht="15"/>
    <row r="1301" ht="15"/>
    <row r="1302" ht="15"/>
    <row r="1303" ht="15"/>
    <row r="1306" ht="15"/>
    <row r="1307" ht="15"/>
    <row r="1310" ht="15"/>
    <row r="1312" ht="15"/>
    <row r="1313" ht="15"/>
    <row r="1315" ht="15"/>
    <row r="1316" ht="15"/>
    <row r="1318" ht="15"/>
    <row r="1319"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53" ht="15"/>
    <row r="1355" ht="15"/>
    <row r="1356" ht="15"/>
    <row r="1357" ht="15"/>
    <row r="1358" ht="15"/>
    <row r="1359" ht="15"/>
    <row r="1360" ht="15"/>
    <row r="1361" ht="15"/>
    <row r="1362" ht="15"/>
    <row r="1363" ht="15"/>
    <row r="1364" ht="15"/>
    <row r="1365" ht="15"/>
    <row r="1366" ht="15"/>
    <row r="1367" ht="15"/>
    <row r="1368" ht="15"/>
    <row r="1369" ht="15"/>
    <row r="1370" ht="15"/>
    <row r="1371" ht="15"/>
    <row r="1373" ht="15"/>
  </sheetData>
  <dataValidations count="2">
    <dataValidation allowBlank="1" showInputMessage="1" showErrorMessage="1" sqref="E1" xr:uid="{920C6338-E771-4DAE-8C89-92A9093EA4DE}"/>
    <dataValidation type="list" allowBlank="1" showInputMessage="1" showErrorMessage="1" sqref="E2:E1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39074</v>
      </c>
      <c r="B2" s="150" t="s">
        <v>5398</v>
      </c>
      <c r="C2" s="149">
        <v>1</v>
      </c>
      <c r="D2" s="150" t="s">
        <v>34463</v>
      </c>
      <c r="E2" s="149" t="s">
        <v>39075</v>
      </c>
      <c r="F2" s="151">
        <v>45926.772847222222</v>
      </c>
      <c r="G2" s="152">
        <f ca="1">IFERROR(NOW()-F2,"-")</f>
        <v>12.560279976853053</v>
      </c>
      <c r="H2" s="153">
        <v>45927.449074074102</v>
      </c>
      <c r="I2" s="150" t="str">
        <f>IFERROR(VLOOKUP(D2,DB!A:F,6,0),"")</f>
        <v>SCECO</v>
      </c>
      <c r="J2" s="150" t="str">
        <f>IFERROR(VLOOKUP(D2,DB!A:G,7,0),"")</f>
        <v>Weak</v>
      </c>
      <c r="K2" s="149" t="s">
        <v>39076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45939.333127199076</v>
      </c>
      <c r="H3" s="153">
        <v>45927.987534722219</v>
      </c>
      <c r="I3" s="150" t="str">
        <f>IFERROR(VLOOKUP(D3,DB!A:F,6,0),"")</f>
        <v>SCECO</v>
      </c>
      <c r="J3" s="150" t="str">
        <f>IFERROR(VLOOKUP(D3,DB!A:G,7,0),"")</f>
        <v>Vandalized</v>
      </c>
      <c r="K3" s="149" t="s">
        <v>39077</v>
      </c>
      <c r="L3" s="150" t="str">
        <f>IFERROR(VLOOKUP(D3,DB!A:I,9,0),"")</f>
        <v>Latis</v>
      </c>
    </row>
    <row r="4" spans="1:16383" ht="31.5" customHeight="1">
      <c r="A4" s="149" t="s">
        <v>39078</v>
      </c>
      <c r="B4" s="150" t="s">
        <v>5398</v>
      </c>
      <c r="C4" s="149">
        <v>1</v>
      </c>
      <c r="D4" s="150" t="s">
        <v>32861</v>
      </c>
      <c r="E4" s="149" t="s">
        <v>39075</v>
      </c>
      <c r="F4" s="151">
        <v>45933.880972222221</v>
      </c>
      <c r="G4" s="152">
        <f ca="1">IFERROR(NOW()-F4,"-")</f>
        <v>5.4521549768542172</v>
      </c>
      <c r="H4" s="153">
        <v>45929.455266203702</v>
      </c>
      <c r="I4" s="150" t="str">
        <f>IFERROR(VLOOKUP(D4,DB!A:F,6,0),"")</f>
        <v>SCECO</v>
      </c>
      <c r="J4" s="150" t="str">
        <f>IFERROR(VLOOKUP(D4,DB!A:G,7,0),"")</f>
        <v>In progress</v>
      </c>
      <c r="K4" s="149" t="s">
        <v>39076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39079</v>
      </c>
      <c r="B5" s="150" t="s">
        <v>5398</v>
      </c>
      <c r="C5" s="149">
        <v>1</v>
      </c>
      <c r="D5" s="150" t="s">
        <v>33408</v>
      </c>
      <c r="E5" s="149" t="s">
        <v>38964</v>
      </c>
      <c r="F5" s="151">
        <v>45934.942245370374</v>
      </c>
      <c r="G5" s="152">
        <f ca="1">IFERROR(NOW()-F5,"-")</f>
        <v>4.3908818287018221</v>
      </c>
      <c r="H5" s="153">
        <v>45934.470231481479</v>
      </c>
      <c r="I5" s="150" t="str">
        <f>IFERROR(VLOOKUP(D5,DB!A:F,6,0),"")</f>
        <v>SCECO</v>
      </c>
      <c r="J5" s="150" t="str">
        <f>IFERROR(VLOOKUP(D5,DB!A:G,7,0),"")</f>
        <v>Dead</v>
      </c>
      <c r="K5" s="149" t="s">
        <v>39076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45939.333127199076</v>
      </c>
      <c r="H6" s="155">
        <v>45937.667847222219</v>
      </c>
      <c r="I6" s="150" t="str">
        <f>IFERROR(VLOOKUP(D6,DB!A:F,6,0),"")</f>
        <v>SCECO</v>
      </c>
      <c r="J6" s="150" t="str">
        <f>IFERROR(VLOOKUP(D6,DB!A:G,7,0),"")</f>
        <v>Weak</v>
      </c>
      <c r="K6" s="156" t="s">
        <v>39080</v>
      </c>
      <c r="L6" s="150" t="str">
        <f>IFERROR(VLOOKUP(D6,DB!A:I,9,0),"")</f>
        <v>Latis</v>
      </c>
    </row>
    <row r="7" spans="1:16383" ht="31.5" customHeight="1">
      <c r="A7" s="162" t="s">
        <v>39081</v>
      </c>
      <c r="B7" s="162" t="str">
        <f>IFERROR(VLOOKUP(D7,DB!A:K,11,0),"")</f>
        <v>R6</v>
      </c>
      <c r="C7" s="162">
        <v>1</v>
      </c>
      <c r="D7" s="150" t="s">
        <v>35484</v>
      </c>
      <c r="E7" s="162" t="s">
        <v>38964</v>
      </c>
      <c r="F7" s="169">
        <v>45939.275243055556</v>
      </c>
      <c r="G7" s="152">
        <f ca="1">IFERROR(NOW()-F7,"-")</f>
        <v>5.7884143519913778E-2</v>
      </c>
      <c r="H7" s="169">
        <v>45939.269467592596</v>
      </c>
      <c r="I7" s="162" t="str">
        <f>IFERROR(VLOOKUP(D7,DB!A:F,6,0),"")</f>
        <v>SCECO</v>
      </c>
      <c r="J7" s="162" t="str">
        <f>IFERROR(VLOOKUP(D7,DB!A:G,7,0),"")</f>
        <v>Dead+No BB Design</v>
      </c>
      <c r="K7" s="162" t="s">
        <v>39082</v>
      </c>
      <c r="L7" s="162" t="str">
        <f>IFERROR(VLOOKUP(D7,DB!A:I,9,0),"")</f>
        <v>Latis</v>
      </c>
    </row>
    <row r="8" spans="1:16383" ht="31.5" customHeight="1">
      <c r="A8" s="162"/>
      <c r="B8" s="162" t="str">
        <f>IFERROR(VLOOKUP(D8,DB!A:K,11,0),"")</f>
        <v/>
      </c>
      <c r="C8" s="162"/>
      <c r="D8" s="161"/>
      <c r="E8" s="162"/>
      <c r="F8" s="162"/>
      <c r="G8" s="152">
        <f ca="1">IFERROR(NOW()-F8,"-")</f>
        <v>45939.333127199076</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45939.333127199076</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45939.333127199076</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45939.333127199076</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45939.333127199076</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45939.333127199076</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45939.333127199076</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45939.333127199076</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45939.333127199076</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45939.333127199076</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45939.333127199076</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45939.333127199076</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45939.333127199076</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45939.333127199076</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45939.333127199076</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45939.333127199076</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45939.333127199076</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45939.333127199076</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45939.333127199076</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45939.333127199076</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45939.333127199076</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45939.333127199076</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45939.333127199076</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45939.333127199076</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45939.333127199076</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45939.333127199076</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45939.333127199076</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45939.333127199076</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45939.333127199076</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45939.333127199076</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45939.333127199076</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45939.333127199076</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45939.333127199076</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45939.333127199076</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45939.333127199076</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45939.333127199076</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45939.333127199076</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45939.333127199076</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45939.333127199076</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45939.333127199076</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45939.333127199076</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45939.333127199076</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45939.333127199076</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45939.333127199076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45939.333127199076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45939.333127199076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45939.333127199076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45939.333127199076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45939.333127199076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45939.333127199076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45939.333127199076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45939.333127199076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45939.333127199076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45939.333127199076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45939.333127199076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45939.333127199076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45939.333127199076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45939.333127199076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45939.333127199076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45939.333127199076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45939.333127199076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45939.333127199076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45939.333127199076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45939.333127199076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45939.333127199076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45939.333127199076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45939.333127199076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45939.333127199076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45939.333127199076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45939.333127199076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45939.333127199076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45939.333127199076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45939.333127199076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45939.333127199076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45939.333127199076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45939.333127199076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45939.333127199076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45939.333127199076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45939.333127199076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45939.333127199076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45939.333127199076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45939.333127199076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45939.333127199076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45939.333127199076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45939.333127199076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45939.333127199076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45939.333127199076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45939.333127199076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45939.333127199076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45939.333127199076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45939.333127199076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45939.333127199076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45939.333127199076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45939.333127199076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45939.333127199076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45939.333127199076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45939.333127199076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45939.333127199076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45939.333127199076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45939.333127199076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45939.333127199076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45939.333127199076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45939.333127199076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45939.333127199076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45939.333127199076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45939.333127199076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45939.333127199076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45939.333127199076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45939.333127199076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45939.333127199076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45939.333127199076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45939.333127199076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45939.333127199076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45939.333127199076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45939.333127199076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45939.333127199076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45939.333127199076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45939.333127199076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45939.333127199076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45939.333127199076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45939.333127199076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45939.333127199076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45939.333127199076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45939.333127199076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45939.333127199076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45939.333127199076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45939.333127199076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45939.333127199076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45939.333127199076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45939.333127199076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45939.333127199076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45939.333127199076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45939.333127199076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45939.333127199076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45939.333127199076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45939.333127199076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45939.333127199076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45939.333127199076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45939.333127199076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45939.333127199076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45939.333127199076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45939.333127199076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45939.333127199076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45939.333127199076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45939.333127199076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45939.333127199076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45939.333127199076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45939.333127199076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45939.333127199076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45939.333127199076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45939.333127199076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45939.333127199076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45939.333127199076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45939.333127199076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45939.333127199076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45939.333127199076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45939.333127199076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45939.333127199076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45939.333127199076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45939.333127199076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45939.333127199076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45939.333127199076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45939.333127199076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45939.333127199076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45939.333127199076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45939.333127199076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45939.333127199076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45939.333127199076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45939.333127199076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45939.333127199076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45939.333127199076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45939.333127199076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45939.333127199076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45939.333127199076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45939.333127199076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45939.333127199076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45939.333127199076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45939.333127199076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45939.333127199076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45939.333127199076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45939.333127199076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45939.333127199076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45939.333127199076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45939.333127199076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45939.333127199076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45939.333127199076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45939.333127199076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45939.333127199076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45939.333127199076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45939.333127199076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45939.333127199076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45939.333127199076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45939.333127199076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45939.333127199076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45939.333127199076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45939.333127199076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45939.333127199076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45939.333127199076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45939.333127199076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45939.333127199076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45939.333127199076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45939.333127199076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45939.333127199076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45939.333127199076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45939.333127199076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45939.333127199076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45939.333127199076</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45939.333127199076</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45939.333127199076</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45939.333127199076</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2025-10-09T04:59:43Z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