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51" documentId="13_ncr:1_{F6CB121F-512D-4AA6-A0C1-0FB36C537598}" xr6:coauthVersionLast="47" xr6:coauthVersionMax="47" xr10:uidLastSave="{C6512C38-A10F-45CB-B5E4-E881F1A045B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<sst xmlns="http://schemas.openxmlformats.org/spreadsheetml/2006/main" count="178596" uniqueCount="39083">
  <si>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</si>
  <si>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</si>
  <si>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</si>
  <si>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</si>
  <si>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</si>
  <si>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</si>
  <si>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</si>
  <si>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</si>
  <si>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</si>
  <si>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</si>
  <si>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</si>
  <si>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</si>
  <si>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</si>
  <si>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</si>
  <si>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</si>
  <si>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</si>
  <si>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</si>
  <si>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</si>
  <si>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</si>
  <si>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</si>
  <si>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</si>
  <si>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</si>
  <si>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</si>
  <si>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</si>
  <si>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</si>
  <si>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</si>
  <si>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</si>
  <si>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</si>
  <si>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</si>
  <si>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</si>
  <si>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</si>
  <si>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</si>
  <si>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</si>
  <si>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</si>
  <si>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</si>
  <si>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</si>
  <si>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</si>
  <si>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</si>
  <si>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</si>
  <si>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</si>
  <si>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</si>
  <si>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</si>
  <si>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</si>
  <si>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</si>
  <si>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</si>
  <si>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</si>
  <si>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</si>
  <si>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</si>
  <si>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</si>
  <si>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</si>
  <si>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</si>
  <si>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</si>
  <si>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</si>
  <si>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</si>
  <si>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</si>
  <si>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</si>
  <si>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</si>
  <si>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</si>
  <si>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</si>
  <si>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</si>
  <si>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</si>
  <si>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</si>
  <si>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</si>
  <si>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</si>
  <si>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</si>
  <si>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</si>
  <si>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</si>
  <si>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</si>
  <si>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</si>
  <si>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</si>
  <si>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</si>
  <si>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</si>
  <si>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</si>
  <si>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</si>
  <si>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</si>
  <si>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</si>
  <si>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</si>
  <si>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</si>
  <si>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</si>
  <si>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</si>
  <si>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</si>
  <si>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</si>
  <si>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</si>
  <si>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</si>
  <si>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</si>
  <si>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</si>
  <si>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</si>
  <si>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</si>
  <si>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</si>
  <si>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</si>
  <si>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</si>
  <si>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</si>
  <si>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</si>
  <si>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</si>
  <si>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</si>
  <si>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</si>
  <si>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</si>
  <si>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</si>
  <si>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</si>
  <si>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</si>
  <si>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</si>
  <si>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</si>
  <si>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</si>
  <si>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</si>
  <si>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</si>
  <si>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</si>
  <si>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</si>
  <si>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</si>
  <si>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</si>
  <si>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</si>
  <si>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</si>
  <si>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</si>
  <si>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</si>
  <si>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</si>
  <si>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</si>
  <si>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</si>
  <si>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</si>
  <si>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</si>
  <si>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</si>
  <si>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</si>
  <si>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</si>
  <si>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</si>
  <si>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</si>
  <si>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</si>
  <si>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</si>
  <si>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</si>
  <si>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</si>
  <si>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</si>
  <si>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</si>
  <si>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</si>
  <si>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</si>
  <si>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</si>
  <si>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</si>
  <si>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</si>
  <si>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</si>
  <si>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</si>
  <si>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</si>
  <si>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</si>
  <si>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</si>
  <si>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</si>
  <si>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</si>
  <si>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</si>
  <si>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</si>
  <si>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</si>
  <si>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</si>
  <si>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</si>
  <si>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</si>
  <si>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</si>
  <si>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</si>
  <si>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</si>
  <si>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</si>
  <si>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</si>
  <si>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</si>
  <si>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</si>
  <si>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</si>
  <si>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</si>
  <si>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</si>
  <si>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</si>
  <si>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</si>
  <si>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</si>
  <si>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</si>
  <si>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</si>
  <si>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</si>
  <si>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</si>
  <si>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</si>
  <si>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</si>
  <si>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</si>
  <si>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</si>
  <si>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</si>
  <si>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</si>
  <si>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</si>
  <si>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</si>
  <si>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</si>
  <si>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</si>
  <si>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</si>
  <si>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</si>
  <si>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</si>
  <si>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</si>
  <si>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</si>
  <si>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</si>
  <si>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</si>
  <si>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</si>
  <si>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</si>
  <si>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</si>
  <si>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</si>
  <si>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</si>
  <si>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</si>
  <si>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</si>
  <si>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</si>
  <si>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</si>
  <si>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</si>
  <si>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</si>
  <si>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</si>
  <si>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</si>
  <si>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</si>
  <si>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</si>
  <si>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</si>
  <si>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</si>
  <si>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</si>
  <si>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</si>
  <si>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</si>
  <si>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</si>
  <si>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</si>
  <si>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</si>
  <si>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</si>
  <si>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</si>
  <si>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</si>
  <si>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</si>
  <si>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</si>
  <si>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</si>
  <si>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</si>
  <si>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</si>
  <si>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</si>
  <si>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</si>
  <si>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</si>
  <si>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</si>
  <si>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</si>
  <si>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</si>
  <si>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</si>
  <si>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</si>
  <si>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</si>
  <si>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</si>
  <si>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</si>
  <si>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</si>
  <si>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</si>
  <si>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</si>
  <si>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</si>
  <si>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</si>
  <si>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</si>
  <si>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</si>
  <si>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</si>
  <si>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</si>
  <si>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</si>
  <si>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</si>
  <si>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</si>
  <si>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</si>
  <si>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</si>
  <si>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</si>
  <si>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</si>
  <si>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</si>
  <si>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</si>
  <si>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</si>
  <si>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</si>
  <si>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</si>
  <si>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</si>
  <si>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</si>
  <si>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</si>
  <si>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</si>
  <si>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</si>
  <si>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</si>
  <si>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</si>
  <si>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</si>
  <si>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</si>
  <si>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</si>
  <si>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</si>
  <si>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</si>
  <si>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</si>
  <si>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</si>
  <si>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</si>
  <si>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</si>
  <si>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</si>
  <si>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</si>
  <si>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</si>
  <si>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</si>
  <si>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</si>
  <si>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</si>
  <si>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</si>
  <si>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</si>
  <si>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</si>
  <si>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</si>
  <si>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</si>
  <si>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</si>
  <si>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</si>
  <si>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</si>
  <si>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</si>
  <si>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</si>
  <si>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</si>
  <si>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</si>
  <si>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</si>
  <si>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</si>
  <si>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</si>
  <si>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</si>
  <si>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</si>
  <si>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</si>
  <si>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</si>
  <si>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</si>
  <si>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</si>
  <si>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</si>
  <si>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</si>
  <si>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</si>
  <si>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</si>
  <si>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</si>
  <si>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</si>
  <si>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</si>
  <si>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</si>
  <si>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</si>
  <si>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</si>
  <si>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</si>
  <si>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</si>
  <si>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</si>
  <si>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</si>
  <si>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</si>
  <si>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</si>
  <si>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</si>
  <si>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</si>
  <si>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</si>
  <si>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</si>
  <si>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</si>
  <si>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</si>
  <si>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</si>
  <si>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</si>
  <si>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</si>
  <si>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</si>
  <si>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</si>
  <si>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</si>
  <si>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</si>
  <si>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</si>
  <si>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</si>
  <si>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</si>
  <si>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</si>
  <si>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</si>
  <si>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</si>
  <si>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</si>
  <si>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</si>
  <si>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</si>
  <si>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</si>
  <si>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</si>
  <si>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</si>
  <si>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</si>
  <si>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</si>
  <si>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</si>
  <si>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</si>
  <si>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</si>
  <si>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</si>
  <si>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</si>
  <si>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</si>
  <si>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</si>
  <si>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</si>
  <si>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</si>
  <si>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</si>
  <si>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</si>
  <si>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</si>
  <si>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</si>
  <si>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</si>
  <si>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</si>
  <si>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</si>
  <si>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</si>
  <si>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</si>
  <si>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</si>
  <si>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</si>
  <si>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</si>
  <si>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</si>
  <si>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</si>
  <si>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</si>
  <si>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</si>
  <si>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</si>
  <si>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</si>
  <si>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</si>
  <si>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</si>
  <si>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</si>
  <si>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</si>
  <si>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</si>
  <si>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</si>
  <si>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</si>
  <si>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</si>
  <si>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</si>
  <si>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</si>
  <si>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</si>
  <si>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</si>
  <si>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</si>
  <si>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</si>
  <si>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</si>
  <si>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</si>
  <si>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</si>
  <si>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</si>
  <si>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</si>
  <si>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</si>
  <si>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</si>
  <si>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</si>
  <si>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</si>
  <si>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</si>
  <si>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</si>
  <si>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</si>
  <si>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</si>
  <si>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</si>
  <si>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</si>
  <si>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</si>
  <si>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</si>
  <si>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</si>
  <si>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</si>
  <si>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</si>
  <si>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</si>
  <si>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</si>
  <si>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</si>
  <si>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</si>
  <si>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</si>
  <si>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</si>
  <si>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</si>
  <si>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</si>
  <si>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</si>
  <si>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</si>
  <si>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</si>
  <si>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</si>
  <si>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</si>
  <si>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</si>
  <si>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</si>
  <si>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</si>
  <si>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</si>
  <si>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</si>
  <si>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</si>
  <si>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</si>
  <si>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</si>
  <si>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</si>
  <si>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</si>
  <si>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</si>
  <si>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</si>
  <si>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</si>
  <si>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</si>
  <si>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</si>
  <si>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</si>
  <si>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</si>
  <si>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</si>
  <si>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</si>
  <si>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</si>
  <si>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</si>
  <si>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</si>
  <si>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</si>
  <si>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</si>
  <si>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</si>
  <si>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</si>
  <si>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</si>
  <si>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</si>
  <si>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</si>
  <si>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</si>
  <si>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</si>
  <si>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</si>
  <si>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</si>
  <si>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</si>
  <si>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</si>
  <si>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</si>
  <si>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</si>
  <si>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</si>
  <si>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</si>
  <si>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</si>
  <si>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</si>
  <si>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</si>
  <si>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</si>
  <si>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</si>
  <si>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</si>
  <si>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</si>
  <si>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</si>
  <si>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</si>
  <si>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</si>
  <si>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</si>
  <si>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</si>
  <si>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</si>
  <si>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</si>
  <si>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</si>
  <si>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</si>
  <si>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</si>
  <si>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</si>
  <si>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</si>
  <si>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</si>
  <si>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</si>
  <si>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</si>
  <si>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</si>
  <si>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</si>
  <si>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</si>
  <si>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</si>
  <si>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</si>
  <si>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</si>
  <si>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</si>
  <si>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</si>
  <si>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</si>
  <si>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</si>
  <si>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</si>
  <si>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</si>
  <si>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</si>
  <si>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</si>
  <si>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</si>
  <si>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</si>
  <si>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</si>
  <si>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</si>
  <si>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</si>
  <si>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</si>
  <si>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</si>
  <si>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</si>
  <si>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</si>
  <si>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</si>
  <si>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</si>
  <si>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</si>
  <si>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</si>
  <si>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</si>
  <si>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</si>
  <si>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</si>
  <si>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</si>
  <si>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</si>
  <si>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</si>
  <si>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</si>
  <si>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</si>
  <si>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</si>
  <si>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</si>
  <si>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</si>
  <si>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</si>
  <si>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</si>
  <si>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</si>
  <si>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</si>
  <si>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</si>
  <si>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</si>
  <si>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</si>
  <si>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</si>
  <si>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</si>
  <si>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</si>
  <si>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</si>
  <si>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</si>
  <si>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</si>
  <si>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</si>
  <si>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</si>
  <si>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</si>
  <si>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</si>
  <si>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</si>
  <si>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</si>
  <si>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</si>
  <si>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</si>
  <si>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</si>
  <si>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</si>
  <si>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</si>
  <si>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</si>
  <si>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</si>
  <si>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</si>
  <si>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</si>
  <si>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</si>
  <si>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</si>
  <si>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</si>
  <si>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</si>
  <si>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</si>
  <si>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</si>
  <si>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</si>
  <si>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</si>
  <si>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</si>
  <si>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</si>
  <si>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</si>
  <si>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</si>
  <si>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</si>
  <si>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</si>
  <si>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</si>
  <si>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</si>
  <si>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</si>
  <si>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</si>
  <si>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</si>
  <si>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</si>
  <si>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</si>
  <si>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</si>
  <si>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</si>
  <si>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</si>
  <si>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</si>
  <si>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</si>
  <si>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</si>
  <si>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</si>
  <si>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</si>
  <si>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</si>
  <si>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</si>
  <si>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</si>
  <si>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</si>
  <si>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</si>
  <si>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</si>
  <si>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</si>
  <si>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</si>
  <si>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</si>
  <si>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</si>
  <si>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</si>
  <si>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</si>
  <si>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</si>
  <si>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</si>
  <si>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</si>
  <si>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</si>
  <si>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</si>
  <si>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</si>
  <si>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</si>
  <si>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</si>
  <si>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</si>
  <si>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</si>
  <si>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</si>
  <si>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</si>
  <si>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</si>
  <si>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</si>
  <si>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</si>
  <si>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</si>
  <si>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</si>
  <si>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</si>
  <si>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</si>
  <si>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</si>
  <si>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</si>
  <si>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</si>
  <si>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</si>
  <si>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</si>
  <si>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</si>
  <si>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</si>
  <si>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</si>
  <si>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</si>
  <si>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</si>
  <si>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</si>
  <si>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</si>
  <si>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</si>
  <si>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</si>
  <si>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</si>
  <si>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</si>
  <si>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</si>
  <si>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</si>
  <si>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</si>
  <si>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</si>
  <si>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</si>
  <si>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</si>
  <si>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</si>
  <si>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</si>
  <si>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</si>
  <si>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</si>
  <si>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</si>
  <si>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</si>
  <si>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</si>
  <si>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</si>
  <si>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</si>
  <si>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</si>
  <si>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</si>
  <si>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</si>
  <si>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</si>
  <si>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</si>
  <si>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</si>
  <si>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</si>
  <si>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</si>
  <si>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</si>
  <si>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</si>
  <si>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</si>
  <si>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</si>
  <si>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</si>
  <si>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</si>
  <si>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</si>
  <si>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</si>
  <si>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</si>
  <si>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</si>
  <si>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</si>
  <si>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</si>
  <si>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</si>
  <si>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</si>
  <si>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</si>
  <si>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</si>
  <si>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</si>
  <si>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</si>
  <si>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</si>
  <si>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</si>
  <si>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</si>
  <si>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</si>
  <si>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</si>
  <si>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</si>
  <si>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</si>
  <si>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</si>
  <si>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</si>
  <si>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</si>
  <si>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</si>
  <si>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</si>
  <si>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</si>
  <si>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</si>
  <si>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</si>
  <si>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</si>
  <si>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</si>
  <si>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</si>
  <si>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</si>
  <si>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</si>
  <si>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</si>
  <si>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</si>
  <si>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</si>
  <si>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</si>
  <si>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</si>
  <si>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</si>
  <si>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</si>
  <si>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</si>
  <si>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</si>
  <si>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</si>
  <si>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</si>
  <si>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</si>
  <si>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</si>
  <si>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</si>
  <si>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</si>
  <si>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</si>
  <si>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</si>
  <si>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</si>
  <si>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</si>
  <si>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</si>
  <si>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</si>
  <si>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</si>
  <si>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</si>
  <si>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</si>
  <si>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</si>
  <si>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</si>
  <si>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</si>
  <si>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</si>
  <si>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</si>
  <si>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</si>
  <si>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</si>
  <si>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</si>
  <si>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</si>
  <si>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</si>
  <si>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</si>
  <si>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</si>
  <si>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</si>
  <si>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</si>
  <si>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</si>
  <si>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</si>
  <si>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</si>
  <si>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</si>
  <si>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</si>
  <si>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</si>
  <si>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</si>
  <si>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</si>
  <si>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</si>
  <si>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</si>
  <si>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</si>
  <si>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</si>
  <si>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</si>
  <si>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</si>
  <si>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</si>
  <si>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</si>
  <si>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</si>
  <si>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</si>
  <si>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</si>
  <si>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</si>
  <si>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</si>
  <si>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</si>
  <si>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</si>
  <si>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</si>
  <si>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</si>
  <si>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</si>
  <si>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</si>
  <si>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</si>
  <si>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</si>
  <si>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</si>
  <si>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</si>
  <si>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</si>
  <si>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</si>
  <si>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</si>
  <si>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</si>
  <si>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</si>
  <si>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</si>
  <si>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</si>
  <si>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</si>
  <si>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</si>
  <si>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</si>
  <si>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</si>
  <si>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</si>
  <si>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</si>
  <si>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</si>
  <si>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</si>
  <si>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</si>
  <si>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</si>
  <si>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</si>
  <si>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</si>
  <si>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</si>
  <si>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</si>
  <si>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</si>
  <si>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</si>
  <si>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</si>
  <si>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</si>
  <si>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</si>
  <si>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</si>
  <si>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</si>
  <si>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</si>
  <si>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</si>
  <si>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</si>
  <si>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</si>
  <si>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</si>
  <si>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</si>
  <si>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</si>
  <si>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</si>
  <si>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</si>
  <si>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</si>
  <si>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</si>
  <si>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</si>
  <si>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</si>
  <si>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</si>
  <si>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</si>
  <si>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</si>
  <si>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</si>
  <si>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</si>
  <si>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</si>
  <si>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</si>
  <si>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</si>
  <si>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</si>
  <si>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</si>
  <si>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</si>
  <si>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</si>
  <si>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</si>
  <si>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</si>
  <si>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</si>
  <si>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</si>
  <si>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</si>
  <si>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</si>
  <si>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</si>
  <si>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</si>
  <si>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</si>
  <si>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</si>
  <si>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</si>
  <si>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</si>
  <si>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</si>
  <si>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</si>
  <si>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</si>
  <si>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</si>
  <si>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</si>
  <si>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</si>
  <si>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</si>
  <si>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</si>
  <si>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</si>
  <si>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</si>
  <si>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</si>
  <si>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</si>
  <si>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</si>
  <si>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</si>
  <si>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</si>
  <si>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</si>
  <si>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</si>
  <si>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</si>
  <si>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</si>
  <si>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</si>
  <si>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</si>
  <si>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</si>
  <si>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</si>
  <si>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</si>
  <si>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</si>
  <si>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</si>
  <si>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</si>
  <si>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</si>
  <si>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</si>
  <si>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</si>
  <si>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</si>
  <si>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</si>
  <si>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</si>
  <si>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</si>
  <si>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</si>
  <si>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</si>
  <si>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</si>
  <si>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</si>
  <si>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</si>
  <si>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</si>
  <si>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</si>
  <si>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</si>
  <si>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</si>
  <si>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</si>
  <si>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</si>
  <si>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</si>
  <si>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</si>
  <si>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</si>
  <si>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</si>
  <si>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</si>
  <si>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</si>
  <si>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</si>
  <si>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</si>
  <si>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</si>
  <si>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</si>
  <si>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</si>
  <si>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</si>
  <si>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</si>
  <si>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</si>
  <si>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</si>
  <si>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</si>
  <si>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</si>
  <si>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</si>
  <si>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</si>
  <si>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</si>
  <si>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</si>
  <si>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</si>
  <si>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</si>
  <si>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</si>
  <si>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</si>
  <si>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</si>
  <si>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</si>
  <si>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</si>
  <si>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</si>
  <si>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</si>
  <si>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</si>
  <si>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</si>
  <si>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</si>
  <si>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</si>
  <si>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</si>
  <si>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</si>
  <si>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</si>
  <si>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</si>
  <si>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</si>
  <si>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</si>
  <si>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</si>
  <si>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</si>
  <si>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</si>
  <si>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</si>
  <si>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</si>
  <si>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</si>
  <si>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</si>
  <si>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</si>
  <si>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</si>
  <si>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</si>
  <si>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</si>
  <si>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</si>
  <si>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</si>
  <si>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</si>
  <si>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</si>
  <si>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</si>
  <si>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</si>
  <si>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</si>
  <si>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</si>
  <si>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</si>
  <si>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</si>
  <si>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</si>
  <si>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</si>
  <si>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</si>
  <si>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</si>
  <si>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</si>
  <si>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</si>
  <si>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</si>
  <si>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</si>
  <si>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</si>
  <si>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</si>
  <si>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</si>
  <si>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</si>
  <si>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</si>
  <si>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</si>
  <si>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</si>
  <si>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</si>
  <si>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</si>
  <si>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</si>
  <si>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</si>
  <si>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</si>
  <si>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</si>
  <si>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</si>
  <si>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</si>
  <si>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</si>
  <si>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</si>
  <si>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</si>
  <si>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</si>
  <si>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</si>
  <si>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</si>
  <si>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</si>
  <si>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</si>
  <si>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</si>
  <si>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</si>
  <si>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</si>
  <si>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</si>
  <si>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</si>
  <si>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</si>
  <si>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</si>
  <si>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</si>
  <si>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</si>
  <si>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</si>
  <si>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</si>
  <si>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</si>
  <si>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</si>
  <si>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</si>
  <si>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</si>
  <si>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</si>
  <si>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</si>
  <si>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</si>
  <si>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</si>
  <si>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</si>
  <si>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</si>
  <si>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</si>
  <si>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</si>
  <si>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</si>
  <si>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</si>
  <si>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</si>
  <si>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</si>
  <si>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</si>
  <si>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</si>
  <si>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</si>
  <si>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</si>
  <si>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</si>
  <si>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</si>
  <si>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</si>
  <si>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</si>
  <si>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</si>
  <si>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</si>
  <si>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</si>
  <si>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</si>
  <si>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</si>
  <si>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</si>
  <si>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</si>
  <si>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</si>
  <si>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</si>
  <si>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</si>
  <si>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</si>
  <si>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</si>
  <si>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</si>
  <si>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</si>
  <si>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</si>
  <si>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</si>
  <si>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</si>
  <si>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</si>
  <si>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</si>
  <si>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</si>
  <si>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</si>
  <si>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</si>
  <si>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</si>
  <si>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</si>
  <si>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</si>
  <si>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</si>
  <si>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</si>
  <si>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</si>
  <si>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</si>
  <si>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</si>
  <si>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</si>
  <si>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</si>
  <si>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</si>
  <si>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</si>
  <si>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</si>
  <si>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</si>
  <si>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</si>
  <si>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</si>
  <si>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</si>
  <si>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</si>
  <si>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</si>
  <si>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</si>
  <si>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</si>
  <si>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</si>
  <si>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</si>
  <si>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</si>
  <si>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</si>
  <si>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</si>
  <si>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</si>
  <si>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</si>
  <si>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</si>
  <si>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</si>
  <si>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</si>
  <si>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</si>
  <si>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</si>
  <si>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</si>
  <si>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</si>
  <si>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</si>
  <si>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</si>
  <si>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</si>
  <si>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</si>
  <si>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</si>
  <si>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</si>
  <si>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</si>
  <si>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</si>
  <si>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</si>
  <si>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</si>
  <si>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</si>
  <si>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</si>
  <si>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</si>
  <si>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</si>
  <si>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</si>
  <si>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</si>
  <si>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</si>
  <si>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</si>
  <si>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</si>
  <si>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</si>
  <si>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</si>
  <si>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</si>
  <si>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</si>
  <si>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</si>
  <si>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</si>
  <si>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</si>
  <si>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</si>
  <si>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</si>
  <si>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</si>
  <si>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</si>
  <si>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</si>
  <si>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</si>
  <si>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</si>
  <si>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</si>
  <si>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</si>
  <si>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</si>
  <si>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</si>
  <si>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</si>
  <si>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</si>
  <si>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</si>
  <si>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</si>
  <si>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</si>
  <si>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</si>
  <si>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</si>
  <si>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</si>
  <si>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</si>
  <si>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</si>
  <si>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</si>
  <si>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</si>
  <si>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</si>
  <si>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</si>
  <si>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</si>
  <si>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</si>
  <si>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</si>
  <si>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</si>
  <si>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</si>
  <si>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</si>
  <si>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</si>
  <si>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</si>
  <si>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</si>
  <si>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</si>
  <si>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</si>
  <si>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</si>
  <si>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</si>
  <si>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</si>
  <si>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</si>
  <si>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</si>
  <si>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</si>
  <si>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</si>
  <si>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</si>
  <si>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</si>
  <si>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</si>
  <si>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</si>
  <si>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</si>
  <si>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</si>
  <si>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</si>
  <si>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</si>
  <si>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</si>
  <si>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</si>
  <si>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</si>
  <si>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</si>
  <si>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</si>
  <si>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</si>
  <si>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</si>
  <si>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</si>
  <si>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</si>
  <si>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</si>
  <si>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</si>
  <si>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</si>
  <si>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</si>
  <si>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</si>
  <si>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</si>
  <si>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</si>
  <si>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</si>
  <si>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</si>
  <si>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</si>
  <si>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</si>
  <si>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</si>
  <si>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</si>
  <si>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</si>
  <si>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</si>
  <si>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</si>
  <si>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</si>
  <si>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</si>
  <si>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</si>
  <si>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</si>
  <si>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</si>
  <si>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</si>
  <si>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</si>
  <si>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</si>
  <si>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</si>
  <si>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</si>
  <si>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</si>
  <si>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</si>
  <si>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</si>
  <si>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</si>
  <si>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</si>
  <si>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</si>
  <si>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</si>
  <si>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</si>
  <si>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</si>
  <si>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</si>
  <si>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</si>
  <si>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</si>
  <si>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</si>
  <si>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</si>
  <si>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</si>
  <si>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</si>
  <si>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</si>
  <si>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</si>
  <si>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</si>
  <si>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</si>
  <si>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</si>
  <si>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</si>
  <si>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</si>
  <si>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</si>
  <si>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</si>
  <si>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</si>
  <si>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</si>
  <si>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</si>
  <si>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</si>
  <si>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</si>
  <si>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</si>
  <si>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</si>
  <si>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</si>
  <si>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</si>
  <si>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</si>
  <si>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</si>
  <si>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</si>
  <si>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</si>
  <si>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</si>
  <si>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</si>
  <si>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</si>
  <si>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</si>
  <si>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</si>
  <si>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</si>
  <si>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</si>
  <si>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</si>
  <si>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</si>
  <si>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</si>
  <si>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</si>
  <si>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</si>
  <si>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</si>
  <si>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</si>
  <si>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</si>
  <si>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</si>
  <si>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</si>
  <si>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</si>
  <si>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</si>
  <si>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</si>
  <si>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</si>
  <si>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</si>
  <si>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</si>
  <si>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</si>
  <si>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</si>
  <si>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</si>
  <si>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</si>
  <si>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</si>
  <si>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</si>
  <si>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</si>
  <si>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</si>
  <si>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</si>
  <si>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</si>
  <si>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</si>
  <si>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</si>
  <si>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</si>
  <si>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</si>
  <si>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</si>
  <si>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</si>
  <si>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</si>
  <si>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</si>
  <si>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</si>
  <si>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</si>
  <si>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</si>
  <si>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</si>
  <si>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</si>
  <si>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</si>
  <si>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</si>
  <si>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</si>
  <si>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</si>
  <si>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</si>
  <si>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</si>
  <si>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</si>
  <si>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</si>
  <si>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</si>
  <si>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</si>
  <si>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</si>
  <si>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</si>
  <si>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</si>
  <si>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</si>
  <si>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</si>
  <si>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</si>
  <si>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</si>
  <si>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</si>
  <si>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</si>
  <si>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</si>
  <si>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</si>
  <si>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</si>
  <si>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</si>
  <si>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</si>
  <si>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</si>
  <si>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</si>
  <si>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</si>
  <si>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</si>
  <si>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</si>
  <si>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</si>
  <si>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</si>
  <si>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</si>
  <si>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</si>
  <si>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</si>
  <si>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</si>
  <si>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</si>
  <si>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</si>
  <si>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</si>
  <si>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</si>
  <si>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</si>
  <si>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</si>
  <si>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</si>
  <si>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</si>
  <si>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</si>
  <si>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</si>
  <si>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</si>
  <si>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</si>
  <si>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</si>
  <si>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</si>
  <si>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</si>
  <si>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</si>
  <si>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</si>
  <si>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</si>
  <si>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</si>
  <si>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</si>
  <si>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</si>
  <si>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</si>
  <si>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</si>
  <si>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</si>
  <si>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</si>
  <si>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</si>
  <si>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</si>
  <si>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</si>
  <si>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</si>
  <si>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</si>
  <si>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</si>
  <si>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</si>
  <si>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</si>
  <si>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</si>
  <si>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</si>
  <si>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</si>
  <si>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</si>
  <si>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</si>
  <si>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</si>
  <si>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</si>
  <si>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</si>
  <si>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</si>
  <si>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</si>
  <si>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</si>
  <si>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</si>
  <si>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</si>
  <si>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</si>
  <si>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</si>
  <si>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</si>
  <si>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</si>
  <si>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</si>
  <si>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</si>
  <si>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</si>
  <si>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</si>
  <si>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</si>
  <si>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</si>
  <si>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</si>
  <si>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</si>
  <si>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</si>
  <si>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</si>
  <si>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</si>
  <si>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</si>
  <si>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</si>
  <si>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</si>
  <si>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</si>
  <si>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</si>
  <si>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</si>
  <si>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</si>
  <si>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</si>
  <si>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</si>
  <si>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</si>
  <si>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</si>
  <si>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</si>
  <si>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</si>
  <si>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</si>
  <si>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</si>
  <si>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</si>
  <si>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</si>
  <si>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</si>
  <si>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</si>
  <si>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</si>
  <si>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</si>
  <si>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</si>
  <si>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</si>
  <si>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</si>
  <si>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</si>
  <si>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</si>
  <si>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</si>
  <si>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</si>
  <si>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</si>
  <si>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</si>
  <si>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</si>
  <si>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</si>
  <si>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</si>
  <si>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</si>
  <si>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</si>
  <si>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</si>
  <si>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</si>
  <si>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</si>
  <si>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</si>
  <si>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</si>
  <si>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</si>
  <si>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</si>
  <si>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</si>
  <si>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</si>
  <si>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</si>
  <si>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</si>
  <si>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</si>
  <si>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</si>
  <si>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</si>
  <si>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</si>
  <si>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</si>
  <si>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</si>
  <si>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</si>
  <si>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</si>
  <si>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</si>
  <si>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</si>
  <si>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</si>
  <si>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</si>
  <si>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</si>
  <si>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</si>
  <si>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</si>
  <si>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</si>
  <si>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</si>
  <si>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</si>
  <si>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</si>
  <si>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</si>
  <si>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</si>
  <si>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</si>
  <si>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</si>
  <si>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</si>
  <si>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</si>
  <si>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</si>
  <si>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</si>
  <si>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</si>
  <si>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</si>
  <si>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</si>
  <si>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</si>
  <si>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</si>
  <si>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</si>
  <si>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</si>
  <si>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</si>
  <si>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</si>
  <si>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</si>
  <si>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</si>
  <si>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</si>
  <si>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</si>
  <si>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</si>
  <si>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</si>
  <si>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</si>
  <si>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</si>
  <si>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</si>
  <si>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</si>
  <si>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</si>
  <si>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</si>
  <si>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</si>
  <si>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</si>
  <si>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</si>
  <si>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</si>
  <si>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</si>
  <si>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</si>
  <si>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</si>
  <si>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</si>
  <si>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</si>
  <si>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</si>
  <si>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</si>
  <si>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</si>
  <si>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</si>
  <si>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</si>
  <si>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</si>
  <si>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</si>
  <si>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</si>
  <si>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</si>
  <si>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</si>
  <si>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</si>
  <si>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</si>
  <si>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</si>
  <si>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</si>
  <si>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</si>
  <si>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</si>
  <si>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</si>
  <si>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</si>
  <si>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</si>
  <si>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</si>
  <si>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</si>
  <si>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</si>
  <si>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</si>
  <si>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</si>
  <si>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</si>
  <si>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</si>
  <si>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</si>
  <si>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</si>
  <si>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</si>
  <si>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</si>
  <si>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</si>
  <si>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</si>
  <si>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</si>
  <si>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</si>
  <si>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</si>
  <si>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</si>
  <si>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</si>
  <si>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</si>
  <si>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</si>
  <si>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</si>
  <si>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</si>
  <si>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</si>
  <si>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</si>
  <si>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</si>
  <si>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</si>
  <si>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</si>
  <si>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</si>
  <si>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</si>
  <si>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</si>
  <si>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</si>
  <si>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</si>
  <si>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</si>
  <si>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</si>
  <si>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</si>
  <si>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</si>
  <si>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</si>
  <si>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</si>
  <si>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</si>
  <si>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</si>
  <si>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</si>
  <si>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</si>
  <si>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</si>
  <si>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</si>
  <si>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</si>
  <si>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</si>
  <si>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</si>
  <si>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</si>
  <si>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</si>
  <si>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</si>
  <si>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</si>
  <si>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</si>
  <si>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</si>
  <si>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</si>
  <si>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</si>
  <si>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</si>
  <si>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</si>
  <si>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</si>
  <si>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</si>
  <si>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</si>
  <si>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</si>
  <si>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</si>
  <si>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</si>
  <si>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</si>
  <si>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</si>
  <si>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</si>
  <si>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</si>
  <si>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</si>
  <si>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</si>
  <si>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</si>
  <si>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</si>
  <si>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</si>
  <si>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</si>
  <si>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</si>
  <si>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</si>
  <si>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</si>
  <si>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</si>
  <si>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</si>
  <si>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</si>
  <si>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</si>
  <si>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</si>
  <si>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</si>
  <si>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</si>
  <si>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</si>
  <si>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</si>
  <si>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</si>
  <si>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</si>
  <si>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</si>
  <si>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</si>
  <si>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</si>
  <si>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</si>
  <si>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</si>
  <si>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</si>
  <si>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</si>
  <si>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</si>
  <si>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</si>
  <si>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</si>
  <si>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</si>
  <si>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</si>
  <si>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</si>
  <si>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</si>
  <si>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</si>
  <si>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</si>
  <si>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</si>
  <si>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</si>
  <si>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</si>
  <si>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</si>
  <si>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</si>
  <si>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</si>
  <si>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</si>
  <si>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</si>
  <si>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</si>
  <si>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</si>
  <si>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</si>
  <si>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</si>
  <si>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</si>
  <si>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</si>
  <si>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</si>
  <si>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</si>
  <si>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</si>
  <si>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</si>
  <si>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</si>
  <si>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</si>
  <si>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</si>
  <si>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</si>
  <si>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</si>
  <si>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</si>
  <si>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</si>
  <si>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</si>
  <si>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</si>
  <si>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</si>
  <si>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</si>
  <si>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</si>
  <si>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</si>
  <si>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</si>
  <si>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</si>
  <si>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</si>
  <si>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</si>
  <si>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</si>
  <si>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</si>
  <si>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</si>
  <si>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</si>
  <si>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</si>
  <si>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</si>
  <si>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</si>
  <si>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</si>
  <si>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</si>
  <si>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</si>
  <si>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</si>
  <si>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</si>
  <si>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</si>
  <si>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</si>
  <si>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</si>
  <si>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</si>
  <si>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</si>
  <si>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</si>
  <si>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</si>
  <si>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</si>
  <si>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</si>
  <si>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</si>
  <si>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</si>
  <si>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</si>
  <si>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</si>
  <si>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</si>
  <si>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</si>
  <si>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</si>
  <si>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</si>
  <si>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</si>
  <si>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</si>
  <si>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</si>
  <si>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</si>
  <si>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</si>
  <si>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</si>
  <si>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</si>
  <si>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</si>
  <si>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</si>
  <si>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</si>
  <si>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</si>
  <si>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</si>
  <si>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</si>
  <si>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</si>
  <si>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</si>
  <si>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</si>
  <si>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</si>
  <si>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</si>
  <si>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</si>
  <si>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</si>
  <si>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</si>
  <si>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</si>
  <si>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</si>
  <si>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</si>
  <si>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</si>
  <si>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</si>
  <si>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</si>
  <si>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</si>
  <si>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</si>
  <si>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</si>
  <si>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</si>
  <si>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</si>
  <si>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</si>
  <si>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</si>
  <si>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</si>
  <si>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</si>
  <si>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</si>
  <si>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</si>
  <si>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</si>
  <si>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</si>
  <si>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</si>
  <si>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</si>
  <si>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</si>
  <si>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</si>
  <si>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</si>
  <si>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</si>
  <si>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</si>
  <si>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</si>
  <si>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</si>
  <si>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</si>
  <si>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</si>
  <si>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</si>
  <si>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</si>
  <si>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</si>
  <si>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</si>
  <si>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</si>
  <si>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</si>
  <si>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</si>
  <si>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</si>
  <si>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</si>
  <si>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</si>
  <si>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</si>
  <si>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</si>
  <si>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</si>
  <si>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</si>
  <si>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</si>
  <si>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</si>
  <si>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</si>
  <si>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</si>
  <si>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</si>
  <si>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</si>
  <si>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</si>
  <si>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</si>
  <si>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</si>
  <si>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</si>
  <si>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</si>
  <si>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</si>
  <si>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</si>
  <si>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</si>
  <si>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</si>
  <si>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</si>
  <si>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</si>
  <si>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</si>
  <si>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</si>
  <si>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</si>
  <si>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</si>
  <si>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</si>
  <si>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</si>
  <si>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</si>
  <si>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</si>
  <si>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</si>
  <si>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</si>
  <si>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</si>
  <si>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</si>
  <si>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</si>
  <si>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</si>
  <si>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</si>
  <si>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</si>
  <si>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</si>
  <si>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</si>
  <si>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</si>
  <si>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</si>
  <si>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</si>
  <si>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</si>
  <si>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</si>
  <si>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</si>
  <si>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</si>
  <si>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</si>
  <si>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</si>
  <si>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</si>
  <si>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</si>
  <si>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</si>
  <si>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</si>
  <si>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</si>
  <si>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</si>
  <si>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</si>
  <si>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</si>
  <si>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</si>
  <si>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</si>
  <si>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</si>
  <si>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</si>
  <si>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</si>
  <si>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</si>
  <si>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</si>
  <si>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</si>
  <si>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</si>
  <si>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</si>
  <si>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</si>
  <si>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</si>
  <si>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</si>
  <si>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</si>
  <si>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</si>
  <si>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</si>
  <si>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</si>
  <si>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</si>
  <si>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</si>
  <si>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</si>
  <si>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</si>
  <si>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</si>
  <si>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</si>
  <si>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</si>
  <si>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</si>
  <si>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</si>
  <si>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</si>
  <si>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</si>
  <si>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</si>
  <si>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</si>
  <si>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</si>
  <si>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</si>
  <si>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</si>
  <si>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</si>
  <si>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</si>
  <si>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</si>
  <si>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</si>
  <si>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</si>
  <si>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</si>
  <si>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</si>
  <si>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</si>
  <si>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</si>
  <si>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</si>
  <si>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</si>
  <si>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</si>
  <si>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</si>
  <si>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</si>
  <si>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</si>
  <si>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</si>
  <si>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</si>
  <si>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</si>
  <si>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</si>
  <si>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</si>
  <si>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</si>
  <si>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</si>
  <si>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</si>
  <si>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</si>
  <si>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</si>
  <si>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</si>
  <si>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</si>
  <si>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</si>
  <si>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</si>
  <si>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</si>
  <si>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</si>
  <si>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</si>
  <si>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</si>
  <si>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</si>
  <si>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</si>
  <si>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</si>
  <si>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</si>
  <si>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</si>
  <si>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</si>
  <si>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</si>
  <si>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</si>
  <si>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</si>
  <si>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</si>
  <si>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</si>
  <si>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</si>
  <si>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</si>
  <si>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</si>
  <si>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</si>
  <si>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</si>
  <si>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</si>
  <si>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</si>
  <si>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</si>
  <si>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</si>
  <si>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</si>
  <si>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</si>
  <si>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</si>
  <si>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</si>
  <si>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</si>
  <si>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</si>
  <si>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</si>
  <si>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</si>
  <si>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</si>
  <si>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</si>
  <si>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</si>
  <si>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</si>
  <si>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</si>
  <si>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</si>
  <si>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</si>
  <si>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</si>
  <si>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</si>
  <si>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</si>
  <si>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</si>
  <si>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</si>
  <si>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</si>
  <si>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</si>
  <si>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</si>
  <si>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</si>
  <si>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</si>
  <si>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</si>
  <si>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</si>
  <si>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</si>
  <si>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</si>
  <si>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</si>
  <si>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</si>
  <si>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</si>
  <si>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</si>
  <si>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</si>
  <si>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</si>
  <si>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</si>
  <si>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</si>
  <si>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</si>
  <si>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</si>
  <si>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</si>
  <si>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</si>
  <si>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</si>
  <si>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</si>
  <si>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</si>
  <si>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</si>
  <si>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</si>
  <si>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</si>
  <si>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</si>
  <si>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</si>
  <si>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</si>
  <si>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</si>
  <si>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</si>
  <si>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</si>
  <si>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</si>
  <si>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</si>
  <si>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</si>
  <si>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</si>
  <si>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</si>
  <si>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</si>
  <si>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</si>
  <si>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</si>
  <si>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</si>
  <si>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</si>
  <si>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</si>
  <si>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</si>
  <si>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</si>
  <si>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</si>
  <si>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</si>
  <si>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</si>
  <si>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</si>
  <si>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</si>
  <si>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</si>
  <si>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</si>
  <si>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</si>
  <si>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</si>
  <si>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</si>
  <si>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</si>
  <si>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</si>
  <si>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</si>
  <si>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</si>
  <si>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</si>
  <si>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</si>
  <si>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</si>
  <si>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</si>
  <si>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</si>
  <si>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</si>
  <si>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</si>
  <si>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</si>
  <si>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</si>
  <si>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</si>
  <si>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</si>
  <si>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</si>
  <si>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</si>
  <si>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</si>
  <si>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</si>
  <si>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</si>
  <si>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</si>
  <si>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</si>
  <si>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</si>
  <si>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</si>
  <si>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</si>
  <si>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</si>
  <si>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</si>
  <si>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</si>
  <si>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</si>
  <si>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</si>
  <si>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</si>
  <si>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</si>
  <si>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</si>
  <si>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</si>
  <si>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</si>
  <si>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</si>
  <si>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</si>
  <si>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</si>
  <si>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</si>
  <si>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</si>
  <si>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</si>
  <si>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</si>
  <si>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</si>
  <si>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</si>
  <si>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</si>
  <si>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</si>
  <si>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</si>
  <si>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</si>
  <si>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</si>
  <si>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</si>
  <si>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</si>
  <si>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</si>
  <si>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</si>
  <si>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</si>
  <si>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</si>
  <si>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</si>
  <si>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</si>
  <si>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</si>
  <si>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</si>
  <si>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</si>
  <si>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</si>
  <si>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</si>
  <si>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</si>
  <si>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</si>
  <si>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</si>
  <si>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</si>
  <si>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</si>
  <si>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</si>
  <si>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</si>
  <si>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</si>
  <si>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</si>
  <si>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</si>
  <si>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</si>
  <si>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</si>
  <si>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</si>
  <si>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</si>
  <si>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</si>
  <si>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</si>
  <si>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</si>
  <si>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</si>
  <si>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</si>
  <si>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</si>
  <si>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</si>
  <si>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</si>
  <si>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</si>
  <si>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</si>
  <si>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</si>
  <si>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</si>
  <si>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</si>
  <si>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</si>
  <si>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</si>
  <si>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</si>
  <si>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</si>
  <si>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</si>
  <si>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</si>
  <si>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</si>
  <si>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</si>
  <si>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</si>
  <si>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</si>
  <si>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</si>
  <si>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</si>
  <si>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</si>
  <si>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</si>
  <si>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</si>
  <si>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</si>
  <si>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</si>
  <si>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</si>
  <si>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</si>
  <si>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</si>
  <si>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</si>
  <si>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</si>
  <si>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</si>
  <si>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</si>
  <si>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</si>
  <si>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</si>
  <si>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</si>
  <si>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</si>
  <si>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</si>
  <si>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</si>
  <si>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</si>
  <si>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</si>
  <si>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</si>
  <si>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</si>
  <si>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</si>
  <si>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</si>
  <si>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</si>
  <si>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</si>
  <si>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</si>
  <si>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</si>
  <si>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</si>
  <si>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</si>
  <si>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</si>
  <si>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</si>
  <si>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</si>
  <si>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</si>
  <si>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</si>
  <si>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</si>
  <si>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</si>
  <si>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</si>
  <si>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</si>
  <si>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</si>
  <si>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</si>
  <si>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</si>
  <si>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</si>
  <si>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</si>
  <si>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</si>
  <si>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</si>
  <si>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</si>
  <si>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</si>
  <si>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</si>
  <si>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</si>
  <si>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</si>
  <si>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</si>
  <si>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</si>
  <si>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</si>
  <si>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</si>
  <si>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</si>
  <si>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</si>
  <si>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</si>
  <si>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</si>
  <si>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</si>
  <si>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</si>
  <si>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</si>
  <si>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</si>
  <si>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</si>
  <si>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</si>
  <si>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</si>
  <si>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</si>
  <si>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</si>
  <si>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</si>
  <si>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</si>
  <si>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</si>
  <si>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</si>
  <si>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</si>
  <si>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</si>
  <si>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</si>
  <si>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</si>
  <si>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</si>
  <si>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</si>
  <si>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</si>
  <si>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</si>
  <si>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</si>
  <si>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</si>
  <si>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</si>
  <si>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</si>
  <si>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</si>
  <si>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</si>
  <si>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</si>
  <si>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</si>
  <si>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</si>
  <si>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</si>
  <si>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</si>
  <si>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</si>
  <si>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</si>
  <si>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</si>
  <si>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</si>
  <si>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</si>
  <si>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</si>
  <si>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</si>
  <si>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</si>
  <si>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</si>
  <si>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</si>
  <si>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</si>
  <si>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</si>
  <si>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</si>
  <si>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</si>
  <si>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</si>
  <si>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</si>
  <si>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</si>
  <si>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</si>
  <si>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</si>
  <si>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</si>
  <si>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</si>
  <si>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</si>
  <si>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</si>
  <si>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</si>
  <si>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</si>
  <si>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</si>
  <si>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</si>
  <si>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</si>
  <si>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</si>
  <si>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</si>
  <si>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</si>
  <si>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</si>
  <si>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</si>
  <si>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</si>
  <si>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</si>
  <si>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</si>
  <si>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</si>
  <si>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</si>
  <si>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</si>
  <si>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</si>
  <si>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</si>
  <si>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</si>
  <si>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</si>
  <si>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</si>
  <si>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</si>
  <si>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</si>
  <si>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</si>
  <si>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</si>
  <si>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</si>
  <si>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</si>
  <si>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</si>
  <si>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</si>
  <si>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</si>
  <si>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</si>
  <si>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</si>
  <si>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</si>
  <si>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</si>
  <si>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</si>
  <si>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</si>
  <si>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</si>
  <si>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</si>
  <si>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</si>
  <si>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</si>
  <si>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</si>
  <si>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</si>
  <si>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</si>
  <si>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</si>
  <si>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</si>
  <si>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</si>
  <si>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</si>
  <si>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</si>
  <si>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</si>
  <si>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</si>
  <si>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</si>
  <si>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</si>
  <si>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</si>
  <si>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</si>
  <si>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</si>
  <si>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</si>
  <si>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</si>
  <si>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</si>
  <si>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</si>
  <si>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</si>
  <si>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</si>
  <si>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</si>
  <si>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</si>
  <si>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</si>
  <si>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</si>
  <si>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</si>
  <si>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</si>
  <si>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</si>
  <si>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</si>
  <si>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</si>
  <si>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</si>
  <si>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</si>
  <si>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</si>
  <si>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</si>
  <si>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</si>
  <si>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</si>
  <si>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</si>
  <si>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</si>
  <si>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</si>
  <si>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</si>
  <si>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</si>
  <si>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</si>
  <si>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</si>
  <si>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</si>
  <si>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</si>
  <si>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</si>
  <si>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</si>
  <si>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</si>
  <si>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</si>
  <si>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</si>
  <si>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</si>
  <si>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</si>
  <si>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</si>
  <si>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</si>
  <si>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</si>
  <si>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</si>
  <si>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</si>
  <si>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</si>
  <si>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</si>
  <si>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</si>
  <si>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</si>
  <si>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</si>
  <si>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</si>
  <si>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</si>
  <si>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</si>
  <si>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</si>
  <si>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</si>
  <si>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</si>
  <si>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</si>
  <si>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</si>
  <si>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</si>
  <si>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</si>
  <si>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</si>
  <si>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</si>
  <si>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</si>
  <si>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</si>
  <si>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</si>
  <si>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</si>
  <si>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</si>
  <si>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</si>
  <si>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</si>
  <si>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</si>
  <si>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</si>
  <si>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</si>
  <si>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</si>
  <si>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</si>
  <si>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</si>
  <si>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</si>
  <si>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</si>
  <si>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</si>
  <si>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</si>
  <si>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</si>
  <si>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</si>
  <si>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</si>
  <si>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</si>
  <si>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</si>
  <si>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</si>
  <si>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</si>
  <si>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</si>
  <si>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</si>
  <si>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</si>
  <si>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</si>
  <si>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</si>
  <si>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</si>
  <si>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</si>
  <si>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</si>
  <si>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</si>
  <si>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</si>
  <si>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</si>
  <si>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</si>
  <si>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</si>
  <si>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</si>
  <si>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</si>
  <si>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</si>
  <si>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</si>
  <si>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</si>
  <si>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</si>
  <si>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</si>
  <si>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</si>
  <si>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</si>
  <si>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</si>
  <si>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</si>
  <si>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</si>
  <si>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</si>
  <si>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</si>
  <si>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</si>
  <si>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</si>
  <si>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</si>
  <si>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</si>
  <si>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</si>
  <si>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</si>
  <si>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</si>
  <si>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</si>
  <si>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</si>
  <si>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</si>
  <si>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</si>
  <si>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</si>
  <si>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</si>
  <si>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</si>
  <si>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</si>
  <si>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</si>
  <si>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</si>
  <si>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</si>
  <si>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</si>
  <si>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</si>
  <si>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</si>
  <si>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</si>
  <si>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</si>
  <si>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</si>
  <si>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</si>
  <si>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</si>
  <si>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</si>
  <si>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</si>
  <si>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</si>
  <si>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</si>
  <si>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</si>
  <si>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</si>
  <si>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</si>
  <si>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</si>
  <si>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</si>
  <si>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</si>
  <si>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</si>
  <si>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</si>
  <si>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</si>
  <si>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</si>
  <si>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</si>
  <si>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</si>
  <si>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</si>
  <si>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</si>
  <si>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</si>
  <si>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</si>
  <si>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</si>
  <si>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</si>
  <si>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</si>
  <si>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</si>
  <si>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</si>
  <si>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</si>
  <si>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</si>
  <si>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</si>
  <si>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</si>
  <si>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</si>
  <si>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</si>
  <si>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</si>
  <si>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</si>
  <si>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</si>
  <si>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</si>
  <si>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</si>
  <si>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</si>
  <si>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</si>
  <si>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</si>
  <si>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</si>
  <si>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</si>
  <si>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</si>
  <si>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</si>
  <si>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</si>
  <si>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</si>
  <si>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</si>
  <si>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</si>
  <si>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</si>
  <si>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</si>
  <si>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</si>
  <si>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</si>
  <si>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</si>
  <si>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</si>
  <si>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</si>
  <si>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</si>
  <si>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</si>
  <si>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</si>
  <si>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</si>
  <si>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</si>
  <si>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</si>
  <si>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</si>
  <si>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</si>
  <si>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</si>
  <si>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</si>
  <si>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</si>
  <si>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</si>
  <si>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</si>
  <si>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</si>
  <si>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</si>
  <si>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</si>
  <si>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</si>
  <si>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</si>
  <si>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</si>
  <si>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</si>
  <si>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</si>
  <si>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</si>
  <si>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</si>
  <si>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</si>
  <si>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</si>
  <si>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</si>
  <si>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</si>
  <si>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</si>
  <si>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</si>
  <si>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</si>
  <si>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</si>
  <si>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</si>
  <si>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</si>
  <si>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</si>
  <si>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</si>
  <si>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</si>
  <si>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</si>
  <si>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</si>
  <si>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</si>
  <si>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</si>
  <si>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</si>
  <si>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</si>
  <si>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</si>
  <si>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</si>
  <si>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</si>
  <si>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</si>
  <si>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</si>
  <si>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</si>
  <si>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</si>
  <si>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</si>
  <si>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</si>
  <si>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</si>
  <si>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</si>
  <si>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</si>
  <si>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</si>
  <si>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</si>
  <si>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</si>
  <si>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</si>
  <si>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</si>
  <si>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</si>
  <si>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</si>
  <si>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</si>
  <si>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</si>
  <si>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</si>
  <si>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</si>
  <si>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</si>
  <si>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</si>
  <si>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</si>
  <si>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</si>
  <si>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</si>
  <si>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</si>
  <si>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</si>
  <si>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</si>
  <si>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</si>
  <si>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</si>
  <si>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</si>
  <si>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</si>
  <si>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</si>
  <si>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</si>
  <si>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</si>
  <si>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</si>
  <si>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</si>
  <si>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</si>
  <si>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</si>
  <si>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</si>
  <si>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</si>
  <si>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</si>
  <si>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</si>
  <si>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</si>
  <si>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</si>
  <si>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</si>
  <si>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</si>
  <si>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</si>
  <si>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</si>
  <si>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</si>
  <si>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</si>
  <si>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</si>
  <si>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</si>
  <si>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</si>
  <si>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</si>
  <si>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</si>
  <si>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</si>
  <si>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</si>
  <si>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</si>
  <si>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</si>
  <si>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</si>
  <si>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</si>
  <si>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</si>
  <si>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</si>
  <si>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</si>
  <si>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</si>
  <si>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</si>
  <si>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</si>
  <si>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</si>
  <si>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</si>
  <si>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</si>
  <si>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</si>
  <si>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</si>
  <si>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</si>
  <si>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</si>
  <si>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</si>
  <si>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</si>
  <si>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</si>
  <si>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</si>
  <si>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</si>
  <si>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</si>
  <si>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</si>
  <si>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</si>
  <si>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</si>
  <si>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</si>
  <si>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</si>
  <si>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</si>
  <si>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</si>
  <si>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</si>
  <si>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</si>
  <si>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</si>
  <si>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</si>
  <si>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</si>
  <si>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</si>
  <si>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</si>
  <si>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</si>
  <si>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</si>
  <si>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</si>
  <si>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</si>
  <si>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</si>
  <si>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</si>
  <si>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</si>
  <si>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</si>
  <si>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</si>
  <si>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</si>
  <si>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</si>
  <si>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</si>
  <si>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</si>
  <si>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</si>
  <si>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</si>
  <si>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</si>
  <si>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</si>
  <si>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</si>
  <si>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</si>
  <si>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</si>
  <si>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</si>
  <si>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</si>
  <si>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</si>
  <si>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</si>
  <si>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</si>
  <si>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</si>
  <si>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</si>
  <si>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</si>
  <si>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</si>
  <si>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</si>
  <si>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</si>
  <si>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</si>
  <si>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</si>
  <si>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</si>
  <si>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</si>
  <si>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</si>
  <si>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</si>
  <si>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</si>
  <si>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</si>
  <si>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</si>
  <si>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</si>
  <si>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</si>
  <si>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</si>
  <si>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</si>
  <si>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</si>
  <si>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</si>
  <si>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</si>
  <si>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</si>
  <si>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</si>
  <si>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</si>
  <si>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</si>
  <si>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</si>
  <si>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</si>
  <si>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</si>
  <si>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</si>
  <si>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</si>
  <si>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</si>
  <si>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</si>
  <si>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</si>
  <si>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</si>
  <si>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</si>
  <si>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</si>
  <si>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</si>
  <si>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</si>
  <si>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</si>
  <si>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</si>
  <si>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</si>
  <si>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</si>
  <si>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</si>
  <si>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</si>
  <si>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</si>
  <si>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</si>
  <si>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</si>
  <si>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</si>
  <si>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</si>
  <si>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</si>
  <si>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</si>
  <si>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</si>
  <si>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</si>
  <si>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</si>
  <si>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</si>
  <si>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</si>
  <si>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</si>
  <si>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</si>
  <si>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</si>
  <si>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</si>
  <si>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</si>
  <si>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</si>
  <si>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</si>
  <si>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</si>
  <si>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</si>
  <si>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</si>
  <si>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</si>
  <si>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</si>
  <si>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</si>
  <si>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</si>
  <si>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</si>
  <si>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</si>
  <si>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</si>
  <si>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</si>
  <si>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</si>
  <si>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</si>
  <si>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</si>
  <si>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</si>
  <si>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</si>
  <si>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</si>
  <si>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</si>
  <si>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</si>
  <si>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</si>
  <si>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</si>
  <si>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</si>
  <si>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</si>
  <si>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</si>
  <si>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</si>
  <si>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</si>
  <si>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</si>
  <si>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</si>
  <si>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</si>
  <si>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</si>
  <si>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</si>
  <si>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</si>
  <si>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</si>
  <si>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</si>
  <si>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</si>
  <si>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</si>
  <si>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</si>
  <si>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</si>
  <si>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</si>
  <si>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</si>
  <si>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</si>
  <si>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</si>
  <si>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</si>
  <si>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</si>
  <si>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</si>
  <si>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</si>
  <si>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</si>
  <si>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</si>
  <si>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</si>
  <si>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</si>
  <si>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</si>
  <si>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</si>
  <si>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</si>
  <si>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</si>
  <si>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</si>
  <si>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</si>
  <si>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</si>
  <si>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</si>
  <si>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</si>
  <si>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</si>
  <si>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</si>
  <si>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</si>
  <si>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</si>
  <si>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</si>
  <si>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</si>
  <si>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</si>
  <si>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</si>
  <si>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</si>
  <si>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</si>
  <si>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</si>
  <si>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</si>
  <si>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</si>
  <si>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</si>
  <si>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</si>
  <si>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</si>
  <si>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</si>
  <si>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</si>
  <si>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</si>
  <si>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</si>
  <si>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</si>
  <si>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</si>
  <si>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</si>
  <si>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</si>
  <si>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</si>
  <si>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</si>
  <si>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</si>
  <si>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</si>
  <si>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</si>
  <si>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</si>
  <si>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</si>
  <si>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</si>
  <si>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</si>
  <si>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</si>
  <si>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</si>
  <si>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</si>
  <si>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</si>
  <si>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</si>
  <si>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</si>
  <si>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</si>
  <si>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</si>
  <si>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</si>
  <si>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</si>
  <si>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</si>
  <si>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</si>
  <si>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</si>
  <si>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</si>
  <si>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</si>
  <si>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</si>
  <si>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</si>
  <si>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</si>
  <si>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</si>
  <si>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</si>
  <si>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</si>
  <si>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</si>
  <si>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</si>
  <si>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</si>
  <si>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</si>
  <si>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</si>
  <si>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</si>
  <si>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</si>
  <si>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</si>
  <si>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</si>
  <si>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</si>
  <si>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</si>
  <si>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</si>
  <si>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</si>
  <si>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</si>
  <si>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</si>
  <si>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</si>
  <si>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</si>
  <si>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</si>
  <si>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</si>
  <si>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</si>
  <si>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</si>
  <si>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</si>
  <si>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</si>
  <si>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</si>
  <si>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</si>
  <si>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</si>
  <si>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</si>
  <si>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</si>
  <si>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</si>
  <si>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</si>
  <si>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</si>
  <si>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</si>
  <si>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</si>
  <si>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</si>
  <si>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</si>
  <si>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</si>
  <si>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</si>
  <si>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</si>
  <si>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</si>
  <si>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</si>
  <si>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</si>
  <si>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</si>
  <si>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</si>
  <si>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</si>
  <si>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</si>
  <si>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</si>
  <si>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</si>
  <si>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</si>
  <si>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</si>
  <si>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</si>
  <si>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</si>
  <si>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</si>
  <si>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</si>
  <si>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</si>
  <si>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</si>
  <si>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</si>
  <si>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</si>
  <si>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</si>
  <si>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</si>
  <si>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</si>
  <si>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</si>
  <si>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</si>
  <si>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</si>
  <si>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</si>
  <si>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</si>
  <si>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</si>
  <si>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</si>
  <si>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</si>
  <si>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</si>
  <si>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</si>
  <si>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</si>
  <si>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</si>
  <si>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</si>
  <si>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</si>
  <si>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</si>
  <si>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</si>
  <si>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</si>
  <si>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</si>
  <si>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</si>
  <si>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</si>
  <si>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</si>
  <si>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</si>
  <si>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</si>
  <si>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</si>
  <si>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</si>
  <si>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</si>
  <si>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</si>
  <si>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</si>
  <si>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</si>
  <si>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</si>
  <si>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</si>
  <si>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</si>
  <si>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</si>
  <si>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</si>
  <si>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</si>
  <si>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</si>
  <si>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</si>
  <si>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</si>
  <si>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</si>
  <si>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</si>
  <si>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</si>
  <si>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</si>
  <si>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</si>
  <si>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</si>
  <si>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</si>
  <si>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</si>
  <si>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</si>
  <si>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</si>
  <si>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</si>
  <si>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</si>
  <si>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</si>
  <si>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</si>
  <si>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</si>
  <si>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</si>
  <si>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</si>
  <si>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</si>
  <si>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</si>
  <si>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</si>
  <si>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</si>
  <si>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</si>
  <si>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</si>
  <si>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</si>
  <si>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</si>
  <si>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</si>
  <si>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</si>
  <si>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</si>
  <si>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</si>
  <si>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</si>
  <si>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</si>
  <si>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</si>
  <si>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</si>
  <si>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</si>
  <si>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</si>
  <si>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</si>
  <si>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</si>
  <si>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</si>
  <si>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</si>
  <si>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</si>
  <si>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</si>
  <si>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</si>
  <si>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</si>
  <si>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</si>
  <si>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</si>
  <si>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</si>
  <si>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</si>
  <si>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</si>
  <si>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</si>
  <si>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</si>
  <si>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</si>
  <si>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</si>
  <si>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</si>
  <si>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</si>
  <si>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</si>
  <si>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</si>
  <si>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</si>
  <si>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</si>
  <si>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</si>
  <si>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</si>
  <si>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</si>
  <si>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</si>
  <si>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</si>
  <si>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</si>
  <si>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</si>
  <si>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</si>
  <si>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</si>
  <si>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</si>
  <si>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</si>
  <si>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</si>
  <si>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</si>
  <si>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</si>
  <si>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</si>
  <si>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</si>
  <si>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</si>
  <si>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</si>
  <si>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</si>
  <si>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</si>
  <si>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</si>
  <si>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</si>
  <si>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</si>
  <si>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</si>
  <si>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</si>
  <si>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</si>
  <si>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</si>
  <si>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</si>
  <si>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</si>
  <si>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</si>
  <si>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</si>
  <si>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</si>
  <si>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</si>
  <si>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</si>
  <si>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</si>
  <si>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</si>
  <si>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</si>
  <si>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</si>
  <si>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</si>
  <si>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</si>
  <si>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</si>
  <si>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</si>
  <si>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</si>
  <si>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</si>
  <si>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</si>
  <si>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</si>
  <si>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</si>
  <si>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</si>
  <si>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</si>
  <si>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</si>
  <si>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</si>
  <si>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</si>
  <si>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</si>
  <si>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</si>
  <si>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</si>
  <si>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</si>
  <si>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</si>
  <si>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</si>
  <si>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</si>
  <si>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</si>
  <si>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</si>
  <si>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</si>
  <si>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</si>
  <si>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</si>
  <si>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</si>
  <si>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</si>
  <si>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</si>
  <si>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</si>
  <si>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</si>
  <si>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</si>
  <si>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</si>
  <si>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</si>
  <si>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</si>
  <si>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</si>
  <si>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</si>
  <si>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</si>
  <si>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</si>
  <si>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</si>
  <si>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</si>
  <si>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</si>
  <si>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</si>
  <si>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</si>
  <si>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</si>
  <si>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</si>
  <si>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</si>
  <si>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</si>
  <si>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</si>
  <si>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</si>
  <si>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</si>
  <si>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</si>
  <si>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</si>
  <si>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</si>
  <si>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</si>
  <si>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</si>
  <si>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</si>
  <si>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</si>
  <si>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</si>
  <si>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</si>
  <si>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</si>
  <si>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</si>
  <si>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</si>
  <si>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</si>
  <si>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</si>
  <si>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</si>
  <si>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</si>
  <si>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</si>
  <si>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</si>
  <si>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</si>
  <si>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</si>
  <si>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</si>
  <si>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</si>
  <si>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</si>
  <si>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</si>
  <si>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</si>
  <si>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</si>
  <si>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</si>
  <si>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</si>
  <si>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</si>
  <si>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</si>
  <si>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</si>
  <si>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</si>
  <si>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</si>
  <si>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</si>
  <si>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</si>
  <si>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</si>
  <si>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</si>
  <si>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</si>
  <si>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</si>
  <si>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</si>
  <si>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</si>
  <si>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</si>
  <si>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</si>
  <si>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</si>
  <si>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</si>
  <si>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</si>
  <si>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</si>
  <si>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</si>
  <si>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</si>
  <si>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</si>
  <si>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</si>
  <si>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</si>
  <si>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</si>
  <si>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</si>
  <si>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</si>
  <si>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</si>
  <si>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</si>
  <si>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</si>
  <si>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</si>
  <si>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</si>
  <si>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</si>
  <si>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</si>
  <si>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</si>
  <si>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</si>
  <si>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</si>
  <si>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</si>
  <si>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</si>
  <si>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</si>
  <si>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</si>
  <si>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</si>
  <si>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</si>
  <si>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</si>
  <si>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</si>
  <si>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</si>
  <si>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</si>
  <si>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</si>
  <si>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</si>
  <si>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</si>
  <si>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</si>
  <si>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</si>
  <si>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</si>
  <si>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</si>
  <si>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</si>
  <si>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</si>
  <si>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</si>
  <si>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</si>
  <si>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</si>
  <si>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</si>
  <si>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</si>
  <si>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</si>
  <si>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</si>
  <si>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</si>
  <si>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</si>
  <si>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</si>
  <si>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</si>
  <si>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</si>
  <si>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</si>
  <si>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</si>
  <si>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</si>
  <si>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</si>
  <si>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</si>
  <si>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</si>
  <si>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</si>
  <si>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</si>
  <si>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</si>
  <si>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</si>
  <si>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</si>
  <si>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</si>
  <si>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</si>
  <si>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</si>
  <si>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</si>
  <si>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</si>
  <si>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</si>
  <si>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</si>
  <si>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</si>
  <si>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</si>
  <si>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</si>
  <si>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</si>
  <si>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</si>
  <si>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</si>
  <si>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</si>
  <si>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</si>
  <si>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</si>
  <si>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</si>
  <si>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</si>
  <si>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</si>
  <si>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</si>
  <si>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</si>
  <si>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</si>
  <si>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</si>
  <si>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</si>
  <si>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</si>
  <si>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</si>
  <si>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</si>
  <si>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</si>
  <si>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</si>
  <si>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</si>
  <si>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</si>
  <si>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</si>
  <si>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</si>
  <si>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</si>
  <si>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</si>
  <si>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</si>
  <si>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</si>
  <si>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</si>
  <si>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</si>
  <si>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</si>
  <si>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</si>
  <si>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</si>
  <si>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</si>
  <si>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</si>
  <si>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</si>
  <si>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</si>
  <si>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</si>
  <si>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</si>
  <si>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</si>
  <si>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</si>
  <si>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</si>
  <si>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</si>
  <si>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</si>
  <si>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</si>
  <si>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</si>
  <si>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</si>
  <si>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</si>
  <si>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</si>
  <si>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</si>
  <si>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</si>
  <si>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</si>
  <si>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</si>
  <si>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</si>
  <si>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</si>
  <si>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</si>
  <si>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</si>
  <si>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</si>
  <si>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</si>
  <si>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</si>
  <si>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</si>
  <si>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</si>
  <si>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</si>
  <si>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</si>
  <si>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</si>
  <si>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</si>
  <si>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</si>
  <si>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</si>
  <si>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</si>
  <si>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</si>
  <si>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</si>
  <si>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</si>
  <si>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</si>
  <si>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</si>
  <si>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</si>
  <si>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</si>
  <si>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</si>
  <si>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</si>
  <si>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</si>
  <si>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</si>
  <si>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</si>
  <si>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</si>
  <si>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</si>
  <si>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</si>
  <si>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</si>
  <si>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</si>
  <si>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</si>
  <si>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</si>
  <si>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</si>
  <si>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</si>
  <si>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</si>
  <si>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</si>
  <si>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</si>
  <si>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</si>
  <si>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</si>
  <si>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</si>
  <si>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</si>
  <si>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</si>
  <si>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</si>
  <si>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</si>
  <si>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</si>
  <si>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</si>
  <si>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</si>
  <si>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</si>
  <si>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</si>
  <si>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</si>
  <si>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</si>
  <si>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</si>
  <si>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</si>
  <si>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</si>
  <si>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</si>
  <si>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</si>
  <si>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</si>
  <si>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</si>
  <si>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</si>
  <si>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</si>
  <si>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</si>
  <si>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</si>
  <si>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</si>
  <si>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</si>
  <si>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</si>
  <si>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</si>
  <si>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</si>
  <si>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</si>
  <si>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</si>
  <si>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</si>
  <si>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</si>
  <si>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</si>
  <si>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</si>
  <si>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</si>
  <si>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</si>
  <si>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</si>
  <si>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</si>
  <si>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</si>
  <si>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</si>
  <si>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</si>
  <si>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</si>
  <si>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</si>
  <si>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</si>
  <si>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</si>
  <si>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</si>
  <si>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</si>
  <si>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</si>
  <si>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</si>
  <si>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</si>
  <si>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</si>
  <si>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</si>
  <si>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</si>
  <si>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</si>
  <si>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</si>
  <si>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</si>
  <si>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</si>
  <si>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</si>
  <si>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</si>
  <si>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</si>
  <si>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</si>
  <si>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</si>
  <si>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</si>
  <si>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</si>
  <si>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</si>
  <si>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</si>
  <si>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</si>
  <si>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</si>
  <si>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</si>
  <si>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</si>
  <si>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</si>
  <si>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</si>
  <si>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</si>
  <si>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</si>
  <si>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</si>
  <si>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</si>
  <si>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</si>
  <si>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</si>
  <si>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</si>
  <si>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</si>
  <si>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</si>
  <si>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</si>
  <si>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</si>
  <si>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</si>
  <si>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</si>
  <si>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</si>
  <si>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</si>
  <si>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</si>
  <si>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</si>
  <si>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</si>
  <si>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</si>
  <si>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</si>
  <si>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</si>
  <si>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</si>
  <si>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</si>
  <si>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</si>
  <si>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</si>
  <si>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</si>
  <si>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</si>
  <si>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</si>
  <si>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</si>
  <si>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</si>
  <si>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</si>
  <si>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</si>
  <si>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</si>
  <si>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</si>
  <si>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</si>
  <si>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</si>
  <si>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</si>
  <si>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</si>
  <si>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</si>
  <si>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</si>
  <si>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</si>
  <si>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</si>
  <si>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</si>
  <si>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</si>
  <si>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</si>
  <si>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</si>
  <si>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</si>
  <si>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</si>
  <si>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</si>
  <si>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</si>
  <si>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</si>
  <si>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</si>
  <si>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</si>
  <si>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</si>
  <si>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</si>
  <si>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</si>
  <si>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</si>
  <si>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</si>
  <si>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</si>
  <si>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</si>
  <si>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</si>
  <si>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</si>
  <si>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</si>
  <si>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</si>
  <si>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</si>
  <si>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</si>
  <si>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</si>
  <si>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</si>
  <si>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</si>
  <si>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</si>
  <si>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</si>
  <si>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</si>
  <si>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</si>
  <si>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</si>
  <si>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</si>
  <si>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</si>
  <si>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</si>
  <si>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</si>
  <si>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</si>
  <si>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</si>
  <si>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</si>
  <si>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</si>
  <si>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</si>
  <si>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</si>
  <si>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</si>
  <si>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</si>
  <si>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</si>
  <si>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</si>
  <si>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</si>
  <si>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</si>
  <si>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</si>
  <si>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</si>
  <si>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</si>
  <si>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</si>
  <si>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</si>
  <si>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</si>
  <si>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</si>
  <si>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</si>
  <si>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</si>
  <si>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</si>
  <si>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</si>
  <si>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</si>
  <si>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</si>
  <si>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</si>
  <si>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</si>
  <si>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</si>
  <si>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</si>
  <si>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</si>
  <si>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</si>
  <si>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</si>
  <si>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</si>
  <si>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</si>
  <si>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</si>
  <si>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</si>
  <si>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</si>
  <si>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</si>
  <si>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</si>
  <si>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</si>
  <si>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</si>
  <si>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</si>
  <si>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</si>
  <si>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</si>
  <si>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</si>
  <si>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</si>
  <si>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</si>
  <si>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</si>
  <si>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</si>
  <si>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</si>
  <si>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</si>
  <si>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</si>
  <si>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</si>
  <si>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</si>
  <si>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</si>
  <si>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</si>
  <si>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</si>
  <si>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</si>
  <si>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</si>
  <si>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</si>
  <si>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</si>
  <si>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</si>
  <si>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</si>
  <si>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</si>
  <si>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</si>
  <si>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</si>
  <si>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</si>
  <si>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</si>
  <si>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</si>
  <si>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</si>
  <si>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</si>
  <si>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</si>
  <si>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</si>
  <si>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</si>
  <si>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</si>
  <si>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</si>
  <si>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</si>
  <si>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</si>
  <si>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</si>
  <si>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</si>
  <si>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</si>
  <si>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</si>
  <si>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</si>
  <si>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</si>
  <si>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</si>
  <si>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</si>
  <si>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</si>
  <si>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</si>
  <si>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</si>
  <si>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</si>
  <si>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</si>
  <si>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</si>
  <si>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</si>
  <si>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</si>
  <si>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</si>
  <si>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</si>
  <si>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</si>
  <si>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</si>
  <si>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</si>
  <si>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</si>
  <si>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</si>
  <si>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</si>
  <si>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</si>
  <si>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</si>
  <si>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</si>
  <si>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</si>
  <si>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</si>
  <si>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</si>
  <si>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</si>
  <si>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</si>
  <si>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</si>
  <si>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</si>
  <si>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</si>
  <si>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</si>
  <si>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</si>
  <si>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</si>
  <si>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</si>
  <si>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</si>
  <si>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</si>
  <si>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</si>
  <si>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</si>
  <si>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</si>
  <si>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</si>
  <si>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</si>
  <si>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</si>
  <si>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</si>
  <si>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</si>
  <si>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</si>
  <si>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</si>
  <si>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</si>
  <si>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</si>
  <si>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</si>
  <si>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</si>
  <si>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</si>
  <si>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</si>
  <si>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</si>
  <si>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</si>
  <si>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</si>
  <si>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</si>
  <si>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</si>
  <si>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</si>
  <si>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</si>
  <si>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</si>
  <si>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</si>
  <si>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</si>
  <si>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</si>
  <si>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</si>
  <si>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</si>
  <si>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</si>
  <si>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</si>
  <si>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</si>
  <si>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</si>
  <si>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</si>
  <si>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</si>
  <si>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</si>
  <si>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</si>
  <si>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</si>
  <si>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</si>
  <si>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</si>
  <si>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</si>
  <si>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</si>
  <si>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</si>
  <si>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</si>
  <si>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</si>
  <si>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</si>
  <si>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</si>
  <si>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</si>
  <si>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</si>
  <si>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</si>
  <si>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</si>
  <si>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</si>
  <si>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</si>
  <si>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</si>
  <si>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</si>
  <si>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</si>
  <si>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</si>
  <si>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</si>
  <si>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</si>
  <si>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</si>
  <si>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</si>
  <si>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</si>
  <si>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</si>
  <si>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</si>
  <si>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</si>
  <si>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</si>
  <si>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</si>
  <si>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</si>
  <si>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</si>
  <si>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</si>
  <si>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</si>
  <si>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</si>
  <si>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</si>
  <si>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</si>
  <si>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</si>
  <si>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</si>
  <si>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</si>
  <si>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</si>
  <si>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</si>
  <si>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</si>
  <si>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</si>
  <si>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</si>
  <si>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</si>
  <si>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</si>
  <si>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</si>
  <si>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</si>
  <si>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</si>
  <si>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</si>
  <si>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</si>
  <si>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</si>
  <si>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</si>
  <si>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</si>
  <si>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</si>
  <si>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</si>
  <si>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</si>
  <si>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</si>
  <si>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</si>
  <si>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</si>
  <si>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</si>
  <si>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</si>
  <si>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</si>
  <si>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</si>
  <si>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</si>
  <si>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</si>
  <si>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</si>
  <si>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</si>
  <si>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</si>
  <si>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</si>
  <si>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</si>
  <si>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</si>
  <si>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</si>
  <si>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</si>
  <si>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</si>
  <si>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</si>
  <si>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</si>
  <si>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</si>
  <si>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</si>
  <si>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</si>
  <si>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</si>
  <si>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</si>
  <si>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</si>
  <si>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</si>
  <si>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</si>
  <si>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</si>
  <si>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</si>
  <si>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</si>
  <si>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</si>
  <si>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</si>
  <si>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</si>
  <si>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</si>
  <si>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</si>
  <si>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</si>
  <si>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</si>
  <si>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</si>
  <si>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</si>
  <si>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</si>
  <si>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</si>
  <si>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</si>
  <si>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</si>
  <si>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</si>
  <si>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</si>
  <si>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</si>
  <si>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</si>
  <si>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</si>
  <si>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</si>
  <si>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</si>
  <si>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</si>
  <si>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</si>
  <si>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</si>
  <si>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</si>
  <si>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</si>
  <si>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</si>
  <si>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</si>
  <si>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</si>
  <si>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</si>
  <si>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</si>
  <si>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</si>
  <si>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</si>
  <si>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</si>
  <si>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</si>
  <si>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</si>
  <si>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</si>
  <si>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</si>
  <si>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</si>
  <si>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</si>
  <si>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</si>
  <si>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</si>
  <si>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</si>
  <si>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</si>
  <si>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</si>
  <si>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</si>
  <si>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</si>
  <si>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</si>
  <si>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</si>
  <si>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</si>
  <si>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</si>
  <si>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</si>
  <si>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</si>
  <si>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</si>
  <si>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</si>
  <si>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</si>
  <si>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</si>
  <si>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</si>
  <si>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</si>
  <si>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</si>
  <si>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</si>
  <si>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</si>
  <si>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</si>
  <si>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</si>
  <si>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</si>
  <si>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</si>
  <si>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</si>
  <si>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</si>
  <si>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</si>
  <si>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</si>
  <si>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</si>
  <si>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</si>
  <si>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</si>
  <si>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</si>
  <si>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</si>
  <si>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</si>
  <si>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</si>
  <si>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</si>
  <si>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</si>
  <si>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</si>
  <si>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</si>
  <si>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</si>
  <si>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</si>
  <si>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</si>
  <si>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</si>
  <si>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</si>
  <si>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</si>
  <si>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</si>
  <si>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</si>
  <si>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</si>
  <si>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</si>
  <si>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</si>
  <si>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</si>
  <si>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</si>
  <si>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</si>
  <si>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</si>
  <si>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</si>
  <si>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</si>
  <si>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</si>
  <si>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</si>
  <si>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</si>
  <si>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</si>
  <si>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</si>
  <si>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</si>
  <si>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</si>
  <si>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</si>
  <si>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</si>
  <si>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</si>
  <si>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</si>
  <si>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</si>
  <si>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</si>
  <si>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</si>
  <si>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</si>
  <si>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</si>
  <si>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</si>
  <si>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</si>
  <si>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</si>
  <si>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</si>
  <si>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</si>
  <si>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</si>
  <si>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</si>
  <si>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</si>
  <si>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</si>
  <si>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</si>
  <si>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</si>
  <si>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</si>
  <si>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</si>
  <si>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</si>
  <si>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</si>
  <si>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</si>
  <si>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</si>
  <si>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</si>
  <si>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</si>
  <si>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</si>
  <si>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</si>
  <si>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</si>
  <si>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</si>
  <si>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</si>
  <si>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</si>
  <si>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</si>
  <si>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</si>
  <si>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</si>
  <si>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</si>
  <si>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</si>
  <si>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</si>
  <si>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</si>
  <si>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</si>
  <si>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</si>
  <si>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</si>
  <si>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</si>
  <si>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</si>
  <si>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</si>
  <si>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</si>
  <si>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</si>
  <si>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</si>
  <si>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</si>
  <si>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</si>
  <si>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</si>
  <si>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</si>
  <si>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</si>
  <si>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</si>
  <si>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</si>
  <si>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</si>
  <si>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</si>
  <si>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</si>
  <si>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</si>
  <si>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</si>
  <si>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</si>
  <si>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</si>
  <si>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</si>
  <si>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</si>
  <si>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</si>
  <si>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</si>
  <si>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</si>
  <si>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</si>
  <si>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</si>
  <si>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</si>
  <si>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</si>
  <si>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</si>
  <si>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</si>
  <si>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</si>
  <si>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</si>
  <si>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</si>
  <si>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</si>
  <si>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</si>
  <si>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</si>
  <si>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</si>
  <si>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</si>
  <si>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</si>
  <si>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</si>
  <si>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</si>
  <si>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</si>
  <si>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</si>
  <si>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</si>
  <si>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</si>
  <si>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</si>
  <si>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</si>
  <si>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</si>
  <si>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</si>
  <si>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</si>
  <si>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</si>
  <si>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</si>
  <si>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</si>
  <si>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</si>
  <si>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</si>
  <si>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</si>
  <si>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</si>
  <si>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</si>
  <si>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</si>
  <si>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</si>
  <si>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</si>
  <si>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</si>
  <si>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</si>
  <si>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</si>
  <si>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</si>
  <si>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</si>
  <si>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</si>
  <si>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</si>
  <si>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</si>
  <si>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</si>
  <si>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</si>
  <si>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</si>
  <si>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</si>
  <si>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</si>
  <si>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</si>
  <si>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</si>
  <si>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</si>
  <si>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</si>
  <si>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</si>
  <si>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</si>
  <si>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</si>
  <si>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</si>
  <si>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</si>
  <si>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</si>
  <si>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</si>
  <si>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</si>
  <si>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</si>
  <si>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</si>
  <si>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</si>
  <si>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</si>
  <si>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</si>
  <si>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</si>
  <si>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</si>
  <si>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</si>
  <si>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</si>
  <si>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</si>
  <si>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</si>
  <si>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</si>
  <si>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</si>
  <si>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</si>
  <si>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</si>
  <si>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</si>
  <si>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</si>
  <si>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</si>
  <si>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</si>
  <si>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</si>
  <si>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</si>
  <si>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</si>
  <si>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</si>
  <si>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</si>
  <si>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</si>
  <si>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</si>
  <si>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</si>
  <si>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</si>
  <si>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</si>
  <si>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</si>
  <si>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</si>
  <si>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</si>
  <si>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</si>
  <si>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</si>
  <si>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</si>
  <si>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</si>
  <si>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</si>
  <si>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</si>
  <si>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</si>
  <si>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</si>
  <si>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</si>
  <si>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</si>
  <si>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</si>
  <si>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</si>
  <si>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</si>
  <si>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</si>
  <si>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</si>
  <si>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</si>
  <si>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</si>
  <si>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</si>
  <si>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</si>
  <si>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</si>
  <si>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</si>
  <si>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</si>
  <si>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</si>
  <si>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</si>
  <si>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</si>
  <si>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</si>
  <si>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</si>
  <si>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</si>
  <si>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</si>
  <si>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</si>
  <si>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</si>
  <si>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</si>
  <si>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</si>
  <si>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</si>
  <si>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</si>
  <si>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</si>
  <si>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</si>
  <si>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</si>
  <si>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</si>
  <si>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</si>
  <si>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</si>
  <si>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</si>
  <si>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</si>
  <si>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</si>
  <si>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</si>
  <si>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</si>
  <si>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</si>
  <si>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</si>
  <si>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</si>
  <si>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</si>
  <si>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</si>
  <si>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</si>
  <si>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</si>
  <si>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</si>
  <si>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</si>
  <si>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</si>
  <si>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</si>
  <si>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</si>
  <si>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</si>
  <si>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</si>
  <si>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</si>
  <si>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</si>
  <si>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</si>
  <si>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</si>
  <si>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</si>
  <si>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</si>
  <si>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</si>
  <si>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</si>
  <si>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</si>
  <si>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</si>
  <si>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</si>
  <si>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</si>
  <si>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</si>
  <si>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</si>
  <si>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</si>
  <si>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</si>
  <si>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</si>
  <si>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</si>
  <si>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</si>
  <si>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</si>
  <si>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</si>
  <si>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</si>
  <si>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</si>
  <si>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</si>
  <si>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</si>
  <si>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</si>
  <si>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</si>
  <si>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</si>
  <si>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</si>
  <si>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</si>
  <si>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</si>
  <si>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</si>
  <si>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</si>
  <si>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</si>
  <si>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</si>
  <si>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</si>
  <si>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</si>
  <si>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</si>
  <si>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</si>
  <si>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</si>
  <si>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</si>
  <si>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</si>
  <si>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</si>
  <si>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</si>
  <si>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</si>
  <si>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</si>
  <si>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</si>
  <si>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</si>
  <si>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</si>
  <si>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</si>
  <si>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</si>
  <si>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</si>
  <si>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</si>
  <si>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</si>
  <si>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</si>
  <si>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</si>
  <si>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</si>
  <si>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</si>
  <si>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</si>
  <si>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</si>
  <si>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</si>
  <si>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</si>
  <si>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</si>
  <si>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</si>
  <si>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</si>
  <si>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</si>
  <si>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</si>
  <si>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</si>
  <si>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</si>
  <si>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</si>
  <si>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</si>
  <si>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</si>
  <si>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</si>
  <si>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</si>
  <si>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</si>
  <si>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</si>
  <si>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</si>
  <si>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</si>
  <si>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</si>
  <si>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</si>
  <si>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</si>
  <si>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</si>
  <si>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</si>
  <si>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</si>
  <si>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</si>
  <si>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</si>
  <si>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</si>
  <si>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</si>
  <si>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</si>
  <si>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</si>
  <si>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</si>
  <si>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</si>
  <si>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</si>
  <si>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</si>
  <si>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</si>
  <si>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</si>
  <si>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</si>
  <si>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</si>
  <si>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</si>
  <si>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</si>
  <si>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</si>
  <si>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</si>
  <si>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</si>
  <si>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</si>
  <si>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</si>
  <si>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</si>
  <si>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</si>
  <si>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</si>
  <si>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</si>
  <si>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</si>
  <si>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</si>
  <si>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</si>
  <si>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</si>
  <si>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</si>
  <si>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</si>
  <si>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</si>
  <si>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</si>
  <si>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</si>
  <si>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</si>
  <si>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</si>
  <si>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</si>
  <si>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</si>
  <si>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</si>
  <si>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</si>
  <si>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</si>
  <si>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</si>
  <si>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</si>
  <si>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</si>
  <si>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</si>
  <si>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</si>
  <si>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</si>
  <si>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</si>
  <si>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</si>
  <si>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</si>
  <si>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</si>
  <si>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</si>
  <si>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</si>
  <si>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</si>
  <si>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</si>
  <si>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</si>
  <si>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</si>
  <si>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</si>
  <si>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</si>
  <si>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</si>
  <si>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</si>
  <si>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</si>
  <si>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</si>
  <si>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</si>
  <si>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</si>
  <si>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</si>
  <si>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</si>
  <si>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</si>
  <si>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</si>
  <si>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</si>
  <si>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</si>
  <si>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</si>
  <si>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</si>
  <si>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</si>
  <si>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</si>
  <si>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</si>
  <si>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</si>
  <si>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</si>
  <si>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</si>
  <si>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</si>
  <si>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</si>
  <si>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</si>
  <si>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</si>
  <si>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</si>
  <si>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</si>
  <si>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</si>
  <si>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</si>
  <si>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</si>
  <si>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</si>
  <si>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</si>
  <si>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</si>
  <si>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</si>
  <si>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</si>
  <si>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</si>
  <si>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</si>
  <si>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</si>
  <si>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</si>
  <si>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</si>
  <si>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</si>
  <si>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</si>
  <si>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</si>
  <si>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</si>
  <si>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</si>
  <si>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</si>
  <si>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</si>
  <si>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</si>
  <si>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</si>
  <si>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</si>
  <si>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</si>
  <si>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</si>
  <si>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</si>
  <si>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</si>
  <si>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</si>
  <si>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</si>
  <si>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</si>
  <si>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</si>
  <si>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</si>
  <si>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</si>
  <si>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</si>
  <si>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</si>
  <si>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</si>
  <si>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</si>
  <si>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</si>
  <si>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</si>
  <si>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</si>
  <si>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</si>
  <si>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</si>
  <si>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</si>
  <si>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</si>
  <si>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</si>
  <si>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</si>
  <si>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</si>
  <si>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</si>
  <si>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</si>
  <si>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</si>
  <si>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</si>
  <si>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</si>
  <si>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</si>
  <si>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</si>
  <si>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</si>
  <si>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</si>
  <si>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</si>
  <si>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</si>
  <si>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</si>
  <si>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</si>
  <si>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</si>
  <si>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</si>
  <si>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</si>
  <si>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</si>
  <si>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</si>
  <si>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</si>
  <si>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</si>
  <si>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</si>
  <si>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</si>
  <si>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</si>
  <si>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</si>
  <si>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</si>
  <si>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</si>
  <si>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</si>
  <si>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</si>
  <si>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</si>
  <si>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</si>
  <si>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</si>
  <si>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</si>
  <si>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</si>
  <si>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</si>
  <si>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</si>
  <si>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</si>
  <si>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</si>
  <si>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</si>
  <si>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</si>
  <si>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</si>
  <si>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</si>
  <si>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</si>
  <si>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</si>
  <si>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</si>
  <si>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</si>
  <si>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</si>
  <si>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</si>
  <si>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</si>
  <si>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</si>
  <si>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</si>
  <si>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</si>
  <si>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</si>
  <si>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</si>
  <si>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</si>
  <si>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</si>
  <si>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</si>
  <si>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</si>
  <si>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</si>
  <si>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</si>
  <si>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</si>
  <si>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</si>
  <si>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</si>
  <si>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</si>
  <si>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</si>
  <si>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</si>
  <si>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</si>
  <si>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</si>
  <si>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</si>
  <si>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</si>
  <si>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</si>
  <si>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</si>
  <si>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</si>
  <si>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</si>
  <si>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</si>
  <si>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</si>
  <si>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</si>
  <si>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</si>
  <si>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</si>
  <si>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</si>
  <si>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</si>
  <si>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</si>
  <si>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</si>
  <si>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</si>
  <si>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</si>
  <si>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</si>
  <si>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</si>
  <si>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</si>
  <si>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</si>
  <si>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</si>
  <si>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</si>
  <si>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</si>
  <si>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</si>
  <si>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</si>
  <si>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</si>
  <si>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</si>
  <si>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</si>
  <si>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</si>
  <si>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</si>
  <si>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</si>
  <si>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</si>
  <si>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</si>
  <si>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</si>
  <si>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</si>
  <si>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</si>
  <si>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</si>
  <si>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</si>
  <si>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</si>
  <si>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</si>
  <si>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</si>
  <si>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</si>
  <si>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</si>
  <si>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</si>
  <si>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</si>
  <si>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</si>
  <si>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</si>
  <si>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</si>
  <si>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</si>
  <si>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</si>
  <si>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</si>
  <si>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</si>
  <si>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</si>
  <si>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</si>
  <si>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</si>
  <si>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</si>
  <si>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</si>
  <si>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</si>
  <si>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</si>
  <si>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</si>
  <si>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</si>
  <si>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</si>
  <si>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</si>
  <si>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</si>
  <si>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</si>
  <si>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</si>
  <si>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</si>
  <si>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</si>
  <si>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</si>
  <si>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</si>
  <si>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</si>
  <si>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</si>
  <si>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</si>
  <si>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</si>
  <si>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</si>
  <si>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</si>
  <si>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</si>
  <si>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</si>
  <si>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</si>
  <si>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</si>
  <si>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</si>
  <si>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</si>
  <si>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</si>
  <si>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</si>
  <si>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</si>
  <si>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</si>
  <si>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</si>
  <si>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</si>
  <si>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</si>
  <si>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</si>
  <si>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</si>
  <si>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</si>
  <si>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</si>
  <si>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</si>
  <si>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</si>
  <si>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</si>
  <si>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</si>
  <si>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</si>
  <si>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</si>
  <si>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</si>
  <si>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</si>
  <si>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</si>
  <si>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</si>
  <si>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</si>
  <si>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</si>
  <si>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</si>
  <si>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</si>
  <si>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</si>
  <si>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</si>
  <si>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</si>
  <si>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</si>
  <si>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</si>
  <si>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</si>
  <si>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</si>
  <si>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</si>
  <si>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</si>
  <si>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</si>
  <si>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</si>
  <si>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</si>
  <si>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</si>
  <si>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</si>
  <si>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</si>
  <si>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</si>
  <si>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</si>
  <si>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</si>
  <si>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</si>
  <si>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</si>
  <si>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</si>
  <si>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</si>
  <si>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</si>
  <si>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</si>
  <si>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</si>
  <si>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</si>
  <si>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</si>
  <si>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</si>
  <si>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</si>
  <si>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</si>
  <si>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</si>
  <si>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</si>
  <si>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</si>
  <si>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</si>
  <si>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</si>
  <si>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</si>
  <si>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</si>
  <si>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</si>
  <si>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</si>
  <si>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</si>
  <si>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</si>
  <si>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</si>
  <si>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</si>
  <si>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</si>
  <si>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</si>
  <si>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</si>
  <si>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</si>
  <si>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</si>
  <si>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</si>
  <si>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</si>
  <si>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</si>
  <si>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</si>
  <si>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</si>
  <si>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</si>
  <si>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</si>
  <si>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</si>
  <si>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</si>
  <si>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</si>
  <si>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</si>
  <si>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</si>
  <si>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</si>
  <si>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</si>
  <si>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</si>
  <si>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</si>
  <si>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</si>
  <si>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</si>
  <si>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</si>
  <si>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</si>
  <si>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</si>
  <si>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</si>
  <si>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</si>
  <si>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</si>
  <si>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</si>
  <si>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</si>
  <si>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</si>
  <si>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</si>
  <si>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</si>
  <si>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</si>
  <si>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</si>
  <si>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</si>
  <si>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</si>
  <si>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</si>
  <si>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</si>
  <si>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</si>
  <si>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</si>
  <si>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</si>
  <si>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</si>
  <si>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</si>
  <si>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</si>
  <si>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</si>
  <si>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</si>
  <si>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</si>
  <si>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</si>
  <si>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</si>
  <si>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</si>
  <si>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</si>
  <si>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</si>
  <si>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</si>
  <si>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</si>
  <si>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</si>
  <si>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</si>
  <si>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</si>
  <si>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</si>
  <si>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</si>
  <si>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</si>
  <si>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</si>
  <si>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</si>
  <si>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</si>
  <si>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</si>
  <si>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</si>
  <si>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</si>
  <si>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</si>
  <si>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</si>
  <si>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</si>
  <si>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</si>
  <si>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</si>
  <si>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</si>
  <si>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</si>
  <si>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</si>
  <si>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</si>
  <si>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</si>
  <si>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</si>
  <si>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</si>
  <si>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</si>
  <si>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</si>
  <si>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</si>
  <si>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</si>
  <si>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</si>
  <si>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</si>
  <si>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</si>
  <si>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</si>
  <si>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</si>
  <si>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</si>
  <si>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</si>
  <si>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</si>
  <si>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</si>
  <si>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</si>
  <si>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</si>
  <si>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</si>
  <si>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</si>
  <si>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</si>
  <si>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</si>
  <si>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</si>
  <si>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</si>
  <si>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</si>
  <si>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</si>
  <si>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</si>
  <si>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</si>
  <si>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</si>
  <si>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</si>
  <si>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</si>
  <si>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</si>
  <si>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</si>
  <si>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</si>
  <si>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</si>
  <si>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</si>
  <si>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</si>
  <si>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</si>
  <si>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</si>
  <si>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</si>
  <si>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</si>
  <si>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</si>
  <si>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</si>
  <si>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</si>
  <si>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</si>
  <si>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</si>
  <si>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</si>
  <si>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</si>
  <si>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</si>
  <si>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</si>
  <si>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</si>
  <si>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</si>
  <si>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</si>
  <si>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</si>
  <si>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</si>
  <si>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</si>
  <si>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</si>
  <si>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</si>
  <si>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</si>
  <si>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</si>
  <si>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</si>
  <si>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</si>
  <si>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</si>
  <si>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</si>
  <si>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</si>
  <si>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</si>
  <si>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</si>
  <si>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</si>
  <si>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</si>
  <si>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</si>
  <si>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</si>
  <si>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</si>
  <si>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</si>
  <si>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</si>
  <si>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</si>
  <si>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</si>
  <si>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</si>
  <si>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</si>
  <si>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</si>
  <si>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</si>
  <si>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</si>
  <si>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</si>
  <si>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</si>
  <si>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</si>
  <si>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</si>
  <si>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</si>
  <si>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</si>
  <si>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</si>
  <si>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</si>
  <si>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</si>
  <si>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</si>
  <si>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</si>
  <si>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</si>
  <si>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</si>
  <si>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</si>
  <si>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</si>
  <si>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</si>
  <si>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</si>
  <si>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</si>
  <si>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</si>
  <si>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</si>
  <si>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</si>
  <si>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</si>
  <si>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</si>
  <si>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</si>
  <si>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</si>
  <si>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</si>
  <si>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</si>
  <si>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</si>
  <si>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</si>
  <si>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</si>
  <si>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</si>
  <si>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</si>
  <si>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</si>
  <si>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</si>
  <si>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</si>
  <si>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</si>
  <si>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</si>
  <si>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</si>
  <si>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</si>
  <si>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</si>
  <si>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</si>
  <si>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</si>
  <si>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</si>
  <si>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</si>
  <si>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</si>
  <si>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</si>
  <si>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</si>
  <si>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</si>
  <si>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</si>
  <si>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</si>
  <si>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</si>
  <si>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</si>
  <si>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</si>
  <si>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</si>
  <si>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</si>
  <si>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</si>
  <si>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</si>
  <si>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</si>
  <si>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</si>
  <si>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</si>
  <si>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</si>
  <si>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</si>
  <si>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</si>
  <si>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</si>
  <si>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</si>
  <si>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</si>
  <si>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</si>
  <si>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</si>
  <si>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</si>
  <si>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</si>
  <si>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</si>
  <si>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</si>
  <si>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</si>
  <si>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</si>
  <si>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</si>
  <si>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</si>
  <si>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</si>
  <si>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</si>
  <si>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</si>
  <si>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</si>
  <si>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</si>
  <si>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</si>
  <si>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</si>
  <si>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</si>
  <si>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</si>
  <si>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</si>
  <si>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</si>
  <si>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</si>
  <si>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</si>
  <si>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</si>
  <si>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</si>
  <si>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</si>
  <si>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</si>
  <si>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</si>
  <si>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</si>
  <si>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</si>
  <si>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</si>
  <si>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</si>
  <si>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</si>
  <si>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</si>
  <si>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</si>
  <si>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</si>
  <si>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</si>
  <si>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</si>
  <si>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</si>
  <si>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</si>
  <si>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</si>
  <si>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</si>
  <si>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</si>
  <si>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</si>
  <si>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</si>
  <si>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</si>
  <si>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</si>
  <si>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</si>
  <si>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</si>
  <si>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</si>
  <si>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</si>
  <si>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</si>
  <si>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</si>
  <si>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</si>
  <si>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</si>
  <si>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</si>
  <si>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</si>
  <si>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</si>
  <si>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</si>
  <si>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</si>
  <si>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</si>
  <si>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</si>
  <si>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</si>
  <si>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</si>
  <si>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</si>
  <si>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</si>
  <si>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</si>
  <si>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</si>
  <si>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</si>
  <si>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</si>
  <si>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</si>
  <si>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</si>
  <si>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</si>
  <si>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</si>
  <si>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</si>
  <si>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</si>
  <si>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</si>
  <si>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</si>
  <si>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</si>
  <si>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</si>
  <si>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</si>
  <si>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</si>
  <si>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</si>
  <si>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</si>
  <si>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</si>
  <si>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</si>
  <si>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</si>
  <si>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</si>
  <si>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</si>
  <si>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</si>
  <si>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</si>
  <si>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</si>
  <si>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</si>
  <si>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</si>
  <si>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</si>
  <si>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</si>
  <si>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</si>
  <si>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</si>
  <si>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</si>
  <si>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</si>
  <si>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</si>
  <si>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</si>
  <si>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</si>
  <si>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</si>
  <si>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</si>
  <si>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</si>
  <si>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</si>
  <si>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</si>
  <si>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</si>
  <si>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</si>
  <si>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</si>
  <si>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</si>
  <si>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</si>
  <si>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</si>
  <si>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</si>
  <si>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</si>
  <si>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</si>
  <si>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</si>
  <si>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</si>
  <si>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</si>
  <si>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</si>
  <si>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</si>
  <si>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</si>
  <si>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</si>
  <si>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</si>
  <si>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</si>
  <si>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</si>
  <si>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</si>
  <si>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</si>
  <si>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</si>
  <si>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</si>
  <si>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</si>
  <si>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</si>
  <si>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</si>
  <si>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</si>
  <si>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</si>
  <si>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</si>
  <si>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</si>
  <si>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</si>
  <si>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</si>
  <si>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</si>
  <si>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</si>
  <si>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</si>
  <si>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</si>
  <si>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</si>
  <si>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</si>
  <si>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</si>
  <si>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</si>
  <si>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</si>
  <si>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</si>
  <si>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</si>
  <si>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</si>
  <si>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</si>
  <si>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</si>
  <si>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</si>
  <si>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</si>
  <si>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</si>
  <si>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</si>
  <si>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</si>
  <si>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</si>
  <si>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</si>
  <si>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</si>
  <si>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</si>
  <si>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</si>
  <si>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</si>
  <si>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</si>
  <si>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</si>
  <si>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</si>
  <si>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</si>
  <si>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</si>
  <si>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</si>
  <si>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</si>
  <si>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</si>
  <si>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</si>
  <si>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</si>
  <si>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</si>
  <si>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</si>
  <si>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</si>
  <si>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</si>
  <si>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</si>
  <si>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</si>
  <si>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</si>
  <si>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</si>
  <si>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</si>
  <si>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</si>
  <si>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</si>
  <si>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</si>
  <si>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</si>
  <si>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</si>
  <si>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</si>
  <si>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</si>
  <si>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</si>
  <si>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</si>
  <si>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</si>
  <si>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</si>
  <si>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</si>
  <si>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</si>
  <si>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</si>
  <si>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</si>
  <si>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</si>
  <si>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</si>
  <si>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</si>
  <si>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</si>
  <si>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</si>
  <si>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</si>
  <si>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</si>
  <si>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</si>
  <si>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</si>
  <si>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</si>
  <si>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</si>
  <si>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</si>
  <si>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</si>
  <si>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</si>
  <si>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</si>
  <si>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</si>
  <si>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</si>
  <si>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</si>
  <si>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</si>
  <si>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</si>
  <si>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</si>
  <si>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</si>
  <si>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</si>
  <si>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</si>
  <si>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</si>
  <si>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</si>
  <si>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</si>
  <si>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</si>
  <si>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</si>
  <si>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</si>
  <si>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</si>
  <si>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</si>
  <si>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</si>
  <si>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</si>
  <si>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</si>
  <si>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</si>
  <si>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</si>
  <si>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</si>
  <si>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</si>
  <si>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</si>
  <si>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</si>
  <si>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</si>
  <si>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</si>
  <si>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</si>
  <si>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</si>
  <si>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</si>
  <si>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</si>
  <si>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</si>
  <si>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</si>
  <si>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</si>
  <si>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</si>
  <si>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</si>
  <si>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</si>
  <si>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</si>
  <si>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</si>
  <si>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</si>
  <si>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</si>
  <si>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</si>
  <si>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</si>
  <si>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</si>
  <si>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</si>
  <si>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</si>
  <si>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</si>
  <si>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</si>
  <si>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</si>
  <si>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</si>
  <si>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</si>
  <si>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</si>
  <si>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</si>
  <si>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</si>
  <si>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</si>
  <si>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</si>
  <si>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</si>
  <si>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</si>
  <si>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</si>
  <si>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</si>
  <si>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</si>
  <si>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</si>
  <si>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</si>
  <si>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</si>
  <si>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</si>
  <si>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</si>
  <si>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</si>
  <si>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</si>
  <si>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</si>
  <si>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</si>
  <si>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</si>
  <si>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</si>
  <si>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</si>
  <si>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</si>
  <si>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</si>
  <si>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</si>
  <si>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</si>
  <si>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</si>
  <si>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</si>
  <si>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</si>
  <si>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</si>
  <si>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</si>
  <si>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</si>
  <si>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</si>
  <si>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</si>
  <si>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</si>
  <si>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</si>
  <si>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</si>
  <si>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</si>
  <si>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</si>
  <si>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</si>
  <si>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</si>
  <si>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</si>
  <si>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</si>
  <si>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</si>
  <si>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</si>
  <si>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</si>
  <si>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</si>
  <si>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</si>
  <si>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</si>
  <si>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</si>
  <si>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</si>
  <si>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</si>
  <si>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</si>
  <si>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</si>
  <si>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</si>
  <si>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</si>
  <si>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</si>
  <si>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</si>
  <si>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</si>
  <si>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</si>
  <si>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</si>
  <si>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</si>
  <si>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</si>
  <si>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</si>
  <si>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</si>
  <si>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</si>
  <si>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</si>
  <si>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</si>
  <si>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</si>
  <si>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</si>
  <si>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</si>
  <si>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</si>
  <si>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</si>
  <si>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</si>
  <si>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</si>
  <si>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</si>
  <si>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</si>
  <si>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</si>
  <si>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</si>
  <si>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</si>
  <si>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</si>
  <si>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</si>
  <si>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</si>
  <si>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</si>
  <si>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</si>
  <si>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</si>
  <si>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</si>
  <si>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</si>
  <si>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</si>
  <si>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</si>
  <si>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</si>
  <si>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</si>
  <si>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</si>
  <si>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</si>
  <si>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</si>
  <si>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</si>
  <si>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</si>
  <si>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</si>
  <si>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</si>
  <si>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</si>
  <si>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</si>
  <si>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</si>
  <si>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</si>
  <si>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</si>
  <si>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</si>
  <si>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</si>
  <si>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</si>
  <si>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</si>
  <si>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</si>
  <si>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</si>
  <si>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</si>
  <si>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</si>
  <si>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</si>
  <si>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</si>
  <si>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</si>
  <si>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</si>
  <si>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</si>
  <si>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</si>
  <si>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</si>
  <si>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</si>
  <si>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</si>
  <si>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</si>
  <si>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</si>
  <si>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</si>
  <si>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</si>
  <si>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</si>
  <si>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</si>
  <si>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</si>
  <si>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</si>
  <si>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</si>
  <si>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</si>
  <si>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</si>
  <si>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</si>
  <si>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</si>
  <si>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</si>
  <si>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</si>
  <si>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</si>
  <si>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</si>
  <si>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</si>
  <si>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</si>
  <si>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</si>
  <si>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</si>
  <si>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</si>
  <si>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</si>
  <si>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</si>
  <si>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</si>
  <si>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</si>
  <si>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</si>
  <si>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</si>
  <si>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</si>
  <si>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</si>
  <si>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</si>
  <si>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</si>
  <si>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</si>
  <si>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</si>
  <si>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</si>
  <si>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</si>
  <si>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</si>
  <si>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</si>
  <si>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</si>
  <si>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</si>
  <si>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</si>
  <si>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</si>
  <si>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</si>
  <si>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</si>
  <si>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</si>
  <si>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</si>
  <si>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</si>
  <si>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</si>
  <si>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</si>
  <si>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</si>
  <si>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</si>
  <si>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</si>
  <si>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</si>
  <si>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</si>
  <si>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</si>
  <si>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</si>
  <si>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</si>
  <si>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</si>
  <si>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</si>
  <si>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</si>
  <si>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</si>
  <si>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</si>
  <si>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</si>
  <si>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</si>
  <si>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</si>
  <si>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</si>
  <si>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</si>
  <si>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</si>
  <si>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</si>
  <si>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</si>
  <si>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</si>
  <si>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</si>
  <si>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</si>
  <si>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</si>
  <si>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</si>
  <si>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</si>
  <si>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</si>
  <si>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</si>
  <si>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</si>
  <si>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</si>
  <si>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</si>
  <si>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</si>
  <si>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</si>
  <si>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</si>
  <si>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</si>
  <si>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</si>
  <si>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</si>
  <si>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</si>
  <si>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</si>
  <si>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</si>
  <si>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</si>
  <si>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</si>
  <si>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</si>
  <si>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</si>
  <si>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</si>
  <si>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</si>
  <si>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</si>
  <si>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</si>
  <si>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</si>
  <si>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</si>
  <si>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</si>
  <si>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</si>
  <si>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</si>
  <si>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</si>
  <si>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</si>
  <si>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</si>
  <si>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</si>
  <si>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</si>
  <si>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</si>
  <si>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</si>
  <si>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</si>
  <si>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</si>
  <si>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</si>
  <si>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</si>
  <si>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</si>
  <si>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</si>
  <si>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</si>
  <si>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</si>
  <si>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</si>
  <si>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</si>
  <si>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</si>
  <si>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</si>
  <si>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</si>
  <si>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</si>
  <si>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</si>
  <si>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</si>
  <si>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</si>
  <si>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</si>
  <si>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</si>
  <si>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</si>
  <si>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</si>
  <si>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</si>
  <si>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</si>
  <si>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</si>
  <si>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</si>
  <si>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</si>
  <si>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</si>
  <si>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</si>
  <si>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</si>
  <si>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</si>
  <si>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</si>
  <si>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</si>
  <si>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</si>
  <si>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</si>
  <si>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</si>
  <si>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</si>
  <si>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</si>
  <si>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</si>
  <si>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</si>
  <si>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</si>
  <si>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</si>
  <si>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</si>
  <si>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</si>
  <si>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</si>
  <si>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</si>
  <si>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</si>
  <si>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</si>
  <si>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</si>
  <si>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</si>
  <si>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</si>
  <si>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</si>
  <si>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</si>
  <si>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</si>
  <si>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</si>
  <si>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</si>
  <si>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</si>
  <si>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</si>
  <si>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</si>
  <si>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</si>
  <si>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</si>
  <si>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</si>
  <si>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</si>
  <si>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</si>
  <si>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</si>
  <si>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</si>
  <si>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</si>
  <si>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</si>
  <si>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</si>
  <si>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</si>
  <si>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</si>
  <si>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</si>
  <si>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</si>
  <si>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</si>
  <si>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</si>
  <si>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</si>
  <si>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</si>
  <si>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</si>
  <si>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</si>
  <si>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</si>
  <si>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</si>
  <si>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</si>
  <si>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</si>
  <si>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</si>
  <si>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</si>
  <si>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</si>
  <si>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</si>
  <si>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</si>
  <si>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</si>
  <si>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</si>
  <si>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</si>
  <si>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</si>
  <si>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</si>
  <si>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</si>
  <si>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</si>
  <si>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</si>
  <si>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</si>
  <si>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</si>
  <si>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</si>
  <si>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</si>
  <si>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</si>
  <si>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</si>
  <si>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</si>
  <si>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</si>
  <si>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</si>
  <si>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</si>
  <si>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</si>
  <si>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</si>
  <si>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</si>
  <si>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</si>
  <si>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</si>
  <si>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</si>
  <si>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</si>
  <si>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</si>
  <si>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</si>
  <si>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</si>
  <si>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</si>
  <si>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</si>
  <si>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</si>
  <si>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</si>
  <si>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</si>
  <si>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</si>
  <si>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</si>
  <si>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</si>
  <si>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</si>
  <si>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</si>
  <si>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</si>
  <si>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</si>
  <si>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</si>
  <si>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</si>
  <si>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</si>
  <si>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</si>
  <si>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</si>
  <si>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</si>
  <si>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</si>
  <si>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</si>
  <si>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</si>
  <si>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</si>
  <si>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</si>
  <si>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</si>
  <si>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</si>
  <si>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</si>
  <si>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</si>
  <si>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</si>
  <si>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</si>
  <si>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</si>
  <si>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</si>
  <si>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</si>
  <si>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</si>
  <si>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</si>
  <si>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</si>
  <si>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</si>
  <si>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</si>
  <si>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</si>
  <si>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</si>
  <si>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</si>
  <si>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</si>
  <si>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</si>
  <si>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</si>
  <si>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</si>
  <si>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</si>
  <si>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</si>
  <si>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</si>
  <si>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</si>
  <si>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</si>
  <si>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</si>
  <si>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</si>
  <si>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</si>
  <si>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</si>
  <si>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</si>
  <si>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</si>
  <si>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</si>
  <si>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</si>
  <si>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</si>
  <si>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</si>
  <si>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</si>
  <si>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</si>
  <si>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</si>
  <si>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</si>
  <si>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</si>
  <si>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</si>
  <si>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</si>
  <si>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</si>
  <si>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</si>
  <si>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</si>
  <si>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</si>
  <si>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</si>
  <si>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</si>
  <si>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</si>
  <si>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</si>
  <si>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</si>
  <si>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</si>
  <si>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</si>
  <si>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</si>
  <si>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</si>
  <si>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</si>
  <si>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</si>
  <si>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</si>
  <si>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</si>
  <si>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</si>
  <si>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</si>
  <si>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</si>
  <si>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</si>
  <si>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</si>
  <si>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</si>
  <si>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</si>
  <si>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</si>
  <si>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</si>
  <si>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</si>
  <si>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</si>
  <si>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</si>
  <si>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</si>
  <si>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</si>
  <si>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</si>
  <si>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</si>
  <si>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</si>
  <si>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</si>
  <si>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</si>
  <si>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</si>
  <si>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</si>
  <si>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</si>
  <si>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</si>
  <si>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</si>
  <si>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</si>
  <si>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</si>
  <si>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</si>
  <si>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</si>
  <si>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</si>
  <si>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</si>
  <si>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</si>
  <si>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</si>
  <si>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</si>
  <si>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</si>
  <si>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</si>
  <si>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</si>
  <si>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</si>
  <si>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</si>
  <si>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</si>
  <si>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</si>
  <si>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</si>
  <si>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</si>
  <si>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</si>
  <si>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</si>
  <si>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</si>
  <si>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</si>
  <si>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</si>
  <si>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</si>
  <si>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</si>
  <si>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</si>
  <si>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</si>
  <si>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</si>
  <si>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</si>
  <si>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</si>
  <si>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</si>
  <si>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</si>
  <si>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</si>
  <si>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</si>
  <si>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</si>
  <si>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</si>
  <si>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</si>
  <si>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</si>
  <si>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</si>
  <si>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</si>
  <si>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</si>
  <si>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</si>
  <si>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</si>
  <si>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</si>
  <si>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</si>
  <si>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</si>
  <si>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</si>
  <si>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</si>
  <si>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</si>
  <si>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</si>
  <si>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</si>
  <si>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</si>
  <si>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</si>
  <si>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</si>
  <si>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</si>
  <si>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</si>
  <si>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</si>
  <si>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</si>
  <si>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</si>
  <si>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</si>
  <si>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</si>
  <si>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</si>
  <si>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</si>
  <si>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</si>
  <si>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</si>
  <si>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</si>
  <si>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</si>
  <si>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</si>
  <si>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</si>
  <si>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</si>
  <si>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</si>
  <si>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</si>
  <si>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</si>
  <si>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</si>
  <si>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</si>
  <si>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</si>
  <si>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</si>
  <si>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</si>
  <si>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</si>
  <si>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</si>
  <si>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</si>
  <si>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</si>
  <si>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</si>
  <si>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</si>
  <si>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</si>
  <si>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</si>
  <si>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</si>
  <si>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</si>
  <si>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</si>
  <si>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</si>
  <si>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</si>
  <si>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</si>
  <si>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</si>
  <si>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</si>
  <si>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</si>
  <si>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</si>
  <si>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</si>
  <si>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</si>
  <si>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</si>
  <si>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</si>
  <si>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</si>
  <si>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</si>
  <si>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</si>
  <si>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</si>
  <si>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</si>
  <si>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</si>
  <si>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</si>
  <si>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</si>
  <si>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</si>
  <si>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</si>
  <si>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</si>
  <si>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</si>
  <si>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</si>
  <si>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</si>
  <si>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</si>
  <si>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</si>
  <si>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</si>
  <si>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</si>
  <si>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</si>
  <si>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</si>
  <si>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</si>
  <si>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</si>
  <si>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</si>
  <si>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</si>
  <si>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</si>
  <si>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</si>
  <si>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</si>
  <si>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</si>
  <si>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</si>
  <si>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</si>
  <si>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</si>
  <si>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</si>
  <si>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</si>
  <si>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</si>
  <si>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</si>
  <si>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</si>
  <si>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</si>
  <si>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</si>
  <si>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</si>
  <si>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</si>
  <si>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</si>
  <si>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</si>
  <si>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</si>
  <si>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</si>
  <si>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</si>
  <si>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</si>
  <si>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</si>
  <si>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</si>
  <si>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</si>
  <si>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</si>
  <si>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</si>
  <si>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</si>
  <si>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</si>
  <si>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</si>
  <si>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</si>
  <si>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</si>
  <si>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</si>
  <si>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</si>
  <si>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</si>
  <si>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</si>
  <si>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</si>
  <si>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</si>
  <si>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</si>
  <si>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</si>
  <si>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</si>
  <si>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</si>
  <si>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</si>
  <si>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</si>
  <si>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</si>
  <si>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</si>
  <si>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</si>
  <si>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</si>
  <si>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</si>
  <si>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</si>
  <si>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</si>
  <si>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</si>
  <si>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</si>
  <si>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</si>
  <si>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</si>
  <si>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</si>
  <si>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</si>
  <si>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</si>
  <si>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</si>
  <si>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</si>
  <si>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</si>
  <si>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</si>
  <si>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</si>
  <si>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</si>
  <si>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</si>
  <si>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</si>
  <si>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</si>
  <si>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</si>
  <si>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</si>
  <si>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</si>
  <si>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</si>
  <si>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</si>
  <si>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</si>
  <si>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</si>
  <si>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</si>
  <si>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</si>
  <si>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</si>
  <si>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</si>
  <si>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</si>
  <si>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</si>
  <si>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</si>
  <si>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</si>
  <si>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</si>
  <si>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</si>
  <si>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</si>
  <si>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</si>
  <si>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</si>
  <si>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</si>
  <si>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</si>
  <si>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</si>
  <si>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</si>
  <si>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</si>
  <si>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</si>
  <si>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</si>
  <si>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</si>
  <si>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</si>
  <si>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</si>
  <si>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</si>
  <si>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</si>
  <si>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</si>
  <si>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</si>
  <si>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</si>
  <si>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</si>
  <si>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</si>
  <si>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</si>
  <si>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</si>
  <si>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</si>
  <si>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</si>
  <si>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</si>
  <si>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</si>
  <si>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</si>
  <si>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</si>
  <si>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</si>
  <si>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</si>
  <si>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</si>
  <si>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</si>
  <si>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</si>
  <si>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</si>
  <si>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</si>
  <si>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</si>
  <si>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</si>
  <si>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</si>
  <si>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</si>
  <si>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</si>
  <si>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</si>
  <si>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</si>
  <si>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</si>
  <si>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</si>
  <si>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</si>
  <si>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</si>
  <si>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</si>
  <si>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</si>
  <si>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</si>
  <si>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</si>
  <si>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</si>
  <si>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</si>
  <si>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</si>
  <si>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</si>
  <si>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</si>
  <si>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</si>
  <si>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</si>
  <si>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</si>
  <si>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</si>
  <si>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</si>
  <si>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</si>
  <si>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</si>
  <si>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</si>
  <si>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</si>
  <si>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</si>
  <si>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</si>
  <si>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</si>
  <si>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</si>
  <si>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</si>
  <si>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</si>
  <si>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</si>
  <si>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</si>
  <si>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</si>
  <si>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</si>
  <si>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</si>
  <si>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</si>
  <si>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</si>
  <si>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</si>
  <si>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</si>
  <si>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</si>
  <si>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</si>
  <si>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</si>
  <si>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</si>
  <si>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</si>
  <si>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</si>
  <si>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</si>
  <si>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</si>
  <si>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</si>
  <si>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</si>
  <si>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</si>
  <si>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</si>
  <si>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</si>
  <si>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</si>
  <si>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</si>
  <si>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</si>
  <si>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</si>
  <si>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</si>
  <si>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</si>
  <si>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</si>
  <si>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</si>
  <si>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</si>
  <si>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</si>
  <si>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</si>
  <si>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</si>
  <si>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</si>
  <si>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</si>
  <si>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</si>
  <si>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</si>
  <si>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</si>
  <si>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</si>
  <si>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</si>
  <si>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</si>
  <si>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</si>
  <si>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</si>
  <si>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</si>
  <si>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</si>
  <si>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</si>
  <si>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</si>
  <si>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</si>
  <si>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</si>
  <si>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</si>
  <si>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</si>
  <si>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</si>
  <si>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</si>
  <si>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</si>
  <si>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</si>
  <si>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</si>
  <si>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</si>
  <si>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</si>
  <si>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</si>
  <si>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</si>
  <si>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</si>
  <si>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</si>
  <si>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</si>
  <si>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</si>
  <si>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</si>
  <si>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</si>
  <si>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</si>
  <si>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</si>
  <si>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</si>
  <si>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</si>
  <si>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</si>
  <si>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</si>
  <si>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</si>
  <si>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</si>
  <si>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</si>
  <si>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</si>
  <si>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</si>
  <si>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</si>
  <si>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</si>
  <si>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</si>
  <si>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</si>
  <si>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</si>
  <si>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</si>
  <si>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</si>
  <si>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</si>
  <si>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</si>
  <si>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</si>
  <si>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</si>
  <si>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</si>
  <si>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</si>
  <si>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</si>
  <si>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</si>
  <si>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</si>
  <si>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</si>
  <si>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</si>
  <si>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</si>
  <si>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</si>
  <si>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</si>
  <si>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</si>
  <si>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</si>
  <si>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</si>
  <si>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</si>
  <si>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</si>
  <si>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</si>
  <si>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</si>
  <si>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</si>
  <si>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</si>
  <si>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</si>
  <si>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</si>
  <si>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</si>
  <si>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</si>
  <si>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</si>
  <si>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</si>
  <si>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</si>
  <si>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</si>
  <si>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</si>
  <si>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</si>
  <si>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</si>
  <si>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</si>
  <si>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</si>
  <si>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</si>
  <si>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</si>
  <si>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</si>
  <si>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</si>
  <si>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</si>
  <si>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</si>
  <si>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</si>
  <si>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</si>
  <si>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</si>
  <si>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</si>
  <si>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</si>
  <si>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</si>
  <si>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</si>
  <si>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</si>
  <si>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</si>
  <si>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</si>
  <si>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</si>
  <si>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</si>
  <si>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</si>
  <si>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</si>
  <si>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</si>
  <si>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</si>
  <si>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</si>
  <si>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</si>
  <si>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</si>
  <si>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</si>
  <si>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</si>
  <si>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</si>
  <si>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</si>
  <si>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</si>
  <si>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</si>
  <si>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</si>
  <si>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</si>
  <si>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</si>
  <si>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</si>
  <si>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</si>
  <si>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</si>
  <si>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</si>
  <si>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</si>
  <si>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</si>
  <si>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</si>
  <si>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</si>
  <si>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</si>
  <si>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</si>
  <si>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</si>
  <si>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</si>
  <si>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</si>
  <si>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</si>
  <si>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</si>
  <si>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</si>
  <si>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</si>
  <si>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</si>
  <si>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</si>
  <si>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</si>
  <si>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</si>
  <si>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</si>
  <si>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</si>
  <si>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</si>
  <si>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</si>
  <si>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</si>
  <si>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</si>
  <si>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</si>
  <si>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</si>
  <si>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</si>
  <si>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</si>
  <si>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</si>
  <si>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</si>
  <si>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</si>
  <si>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</si>
  <si>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</si>
  <si>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</si>
  <si>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</si>
  <si>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</si>
  <si>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</si>
  <si>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</si>
  <si>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</si>
  <si>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</si>
  <si>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</si>
  <si>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</si>
  <si>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</si>
  <si>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</si>
  <si>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</si>
  <si>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</si>
  <si>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</si>
  <si>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</si>
  <si>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</si>
  <si>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</si>
  <si>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</si>
  <si>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</si>
  <si>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</si>
  <si>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</si>
  <si>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</si>
  <si>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</si>
  <si>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</si>
  <si>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</si>
  <si>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</si>
  <si>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</si>
  <si>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</si>
  <si>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</si>
  <si>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</si>
  <si>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</si>
  <si>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</si>
  <si>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</si>
  <si>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</si>
  <si>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</si>
  <si>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</si>
  <si>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</si>
  <si>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</si>
  <si>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</si>
  <si>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</si>
  <si>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</si>
  <si>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</si>
  <si>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</si>
  <si>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</si>
  <si>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</si>
  <si>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</si>
  <si>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</si>
  <si>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</si>
  <si>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</si>
  <si>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</si>
  <si>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</si>
  <si>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</si>
  <si>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</si>
  <si>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</si>
  <si>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</si>
  <si>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</si>
  <si>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</si>
  <si>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</si>
  <si>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</si>
  <si>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</si>
  <si>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</si>
  <si>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</si>
  <si>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</si>
  <si>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</si>
  <si>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</si>
  <si>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</si>
  <si>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</si>
  <si>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</si>
  <si>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</si>
  <si>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</si>
  <si>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</si>
  <si>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</si>
  <si>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</si>
  <si>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</si>
  <si>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</si>
  <si>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</si>
  <si>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</si>
  <si>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</si>
  <si>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</si>
  <si>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</si>
  <si>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</si>
  <si>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</si>
  <si>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</si>
  <si>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</si>
  <si>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</si>
  <si>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</si>
  <si>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</si>
  <si>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</si>
  <si>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</si>
  <si>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</si>
  <si>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</si>
  <si>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</si>
  <si>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</si>
  <si>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</si>
  <si>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</si>
  <si>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</si>
  <si>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</si>
  <si>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</si>
  <si>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</si>
  <si>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</si>
  <si>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</si>
  <si>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</si>
  <si>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</si>
  <si>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</si>
  <si>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</si>
  <si>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</si>
  <si>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</si>
  <si>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</si>
  <si>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</si>
  <si>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</si>
  <si>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</si>
  <si>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</si>
  <si>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</si>
  <si>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</si>
  <si>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</si>
  <si>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</si>
  <si>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</si>
  <si>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</si>
  <si>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</si>
  <si>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</si>
  <si>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</si>
  <si>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</si>
  <si>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</si>
  <si>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</si>
  <si>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</si>
  <si>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</si>
  <si>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</si>
  <si>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</si>
  <si>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</si>
  <si>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</si>
  <si>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</si>
  <si>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</si>
  <si>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</si>
  <si>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</si>
  <si>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</si>
  <si>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</si>
  <si>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</si>
  <si>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</si>
  <si>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</si>
  <si>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</si>
  <si>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</si>
  <si>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</si>
  <si>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</si>
  <si>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</si>
  <si>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</si>
  <si>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</si>
  <si>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</si>
  <si>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</si>
  <si>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</si>
  <si>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</si>
  <si>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</si>
  <si>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</si>
  <si>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</si>
  <si>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</si>
  <si>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</si>
  <si>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</si>
  <si>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</si>
  <si>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</si>
  <si>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</si>
  <si>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</si>
  <si>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</si>
  <si>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</si>
  <si>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</si>
  <si>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</si>
  <si>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</si>
  <si>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</si>
  <si>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</si>
  <si>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</si>
  <si>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</si>
  <si>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</si>
  <si>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</si>
  <si>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</si>
  <si>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</si>
  <si>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</si>
  <si>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</si>
  <si>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</si>
  <si>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</si>
  <si>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</si>
  <si>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</si>
  <si>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</si>
  <si>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</si>
  <si>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</si>
  <si>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</si>
  <si>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</si>
  <si>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</si>
  <si>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</si>
  <si>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</si>
  <si>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</si>
  <si>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</si>
  <si>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</si>
  <si>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</si>
  <si>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</si>
  <si>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</si>
  <si>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</si>
  <si>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</si>
  <si>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</si>
  <si>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</si>
  <si>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</si>
  <si>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</si>
  <si>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</si>
  <si>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</si>
  <si>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</si>
  <si>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</si>
  <si>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</si>
  <si>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</si>
  <si>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</si>
  <si>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</si>
  <si>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</si>
  <si>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</si>
  <si>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</si>
  <si>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</si>
  <si>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</si>
  <si>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</si>
  <si>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</si>
  <si>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</si>
  <si>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</si>
  <si>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</si>
  <si>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</si>
  <si>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</si>
  <si>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</si>
  <si>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</si>
  <si>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</si>
  <si>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</si>
  <si>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</si>
  <si>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</si>
  <si>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</si>
  <si>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</si>
  <si>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</si>
  <si>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</si>
  <si>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</si>
  <si>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</si>
  <si>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</si>
  <si>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</si>
  <si>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</si>
  <si>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</si>
  <si>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</si>
  <si>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</si>
  <si>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</si>
  <si>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</si>
  <si>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</si>
  <si>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</si>
  <si>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</si>
  <si>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</si>
  <si>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</si>
  <si>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</si>
  <si>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</si>
  <si>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</si>
  <si>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</si>
  <si>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</si>
  <si>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</si>
  <si>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</si>
  <si>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</si>
  <si>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</si>
  <si>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</si>
  <si>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</si>
  <si>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</si>
  <si>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</si>
  <si>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</si>
  <si>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</si>
  <si>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</si>
  <si>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</si>
  <si>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</si>
  <si>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</si>
  <si>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</si>
  <si>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</si>
  <si>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</si>
  <si>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</si>
  <si>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</si>
  <si>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</si>
  <si>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</si>
  <si>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</si>
  <si>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</si>
  <si>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</si>
  <si>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</si>
  <si>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</si>
  <si>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</si>
  <si>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</si>
  <si>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</si>
  <si>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</si>
  <si>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</si>
  <si>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</si>
  <si>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</si>
  <si>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</si>
  <si>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</si>
  <si>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</si>
  <si>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</si>
  <si>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</si>
  <si>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</si>
  <si>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</si>
  <si>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</si>
  <si>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</si>
  <si>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</si>
  <si>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</si>
  <si>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</si>
  <si>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</si>
  <si>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</si>
  <si>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</si>
  <si>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</si>
  <si>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</si>
  <si>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</si>
  <si>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</si>
  <si>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</si>
  <si>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</si>
  <si>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</si>
  <si>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</si>
  <si>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</si>
  <si>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</si>
  <si>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</si>
  <si>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</si>
  <si>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</si>
  <si>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</si>
  <si>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</si>
  <si>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</si>
  <si>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</si>
  <si>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</si>
  <si>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</si>
  <si>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</si>
  <si>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</si>
  <si>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</si>
  <si>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</si>
  <si>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</si>
  <si>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</si>
  <si>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</si>
  <si>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</si>
  <si>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</si>
  <si>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</si>
  <si>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</si>
  <si>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</si>
  <si>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</si>
  <si>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</si>
  <si>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</si>
  <si>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</si>
  <si>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</si>
  <si>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</si>
  <si>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</si>
  <si>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</si>
  <si>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</si>
  <si>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</si>
  <si>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</si>
  <si>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</si>
  <si>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</si>
  <si>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</si>
  <si>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</si>
  <si>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</si>
  <si>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</si>
  <si>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</si>
  <si>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</si>
  <si>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</si>
  <si>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</si>
  <si>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</si>
  <si>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</si>
  <si>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</si>
  <si>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</si>
  <si>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</si>
  <si>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</si>
  <si>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</si>
  <si>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</si>
  <si>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</si>
  <si>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</si>
  <si>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</si>
  <si>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</si>
  <si>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</si>
  <si>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</si>
  <si>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</si>
  <si>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</si>
  <si>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</si>
  <si>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</si>
  <si>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</si>
  <si>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</si>
  <si>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</si>
  <si>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</si>
  <si>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</si>
  <si>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</si>
  <si>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</si>
  <si>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</si>
  <si>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</si>
  <si>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</si>
  <si>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</si>
  <si>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</si>
  <si>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</si>
  <si>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</si>
  <si>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</si>
  <si>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</si>
  <si>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</si>
  <si>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</si>
  <si>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</si>
  <si>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</si>
  <si>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</si>
  <si>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</si>
  <si>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</si>
  <si>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</si>
  <si>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</si>
  <si>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</si>
  <si>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</si>
  <si>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</si>
  <si>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</si>
  <si>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</si>
  <si>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</si>
  <si>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</si>
  <si>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</si>
  <si>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</si>
  <si>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</si>
  <si>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</si>
  <si>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</si>
  <si>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</si>
  <si>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</si>
  <si>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</si>
  <si>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</si>
  <si>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</si>
  <si>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</si>
  <si>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</si>
  <si>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</si>
  <si>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</si>
  <si>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</si>
  <si>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</si>
  <si>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</si>
  <si>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</si>
  <si>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</si>
  <si>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</si>
  <si>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</si>
  <si>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</si>
  <si>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</si>
  <si>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</si>
  <si>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</si>
  <si>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</si>
  <si>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</si>
  <si>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</si>
  <si>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</si>
  <si>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</si>
  <si>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</si>
  <si>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</si>
  <si>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</si>
  <si>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</si>
  <si>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</si>
  <si>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</si>
  <si>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</si>
  <si>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</si>
  <si>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</si>
  <si>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</si>
  <si>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</si>
  <si>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</si>
  <si>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</si>
  <si>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</si>
  <si>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</si>
  <si>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</si>
  <si>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</si>
  <si>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</si>
  <si>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</si>
  <si>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</si>
  <si>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</si>
  <si>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</si>
  <si>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</si>
  <si>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</si>
  <si>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</si>
  <si>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</si>
  <si>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</si>
  <si>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</si>
  <si>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</si>
  <si>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</si>
  <si>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</si>
  <si>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</si>
  <si>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</si>
  <si>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</si>
  <si>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</si>
  <si>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</si>
  <si>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</si>
  <si>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</si>
  <si>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</si>
  <si>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</si>
  <si>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</si>
  <si>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</si>
  <si>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</si>
  <si>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</si>
  <si>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</si>
  <si>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</si>
  <si>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</si>
  <si>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</si>
  <si>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</si>
  <si>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</si>
  <si>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</si>
  <si>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</si>
  <si>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</si>
  <si>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</si>
  <si>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</si>
  <si>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</si>
  <si>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</si>
  <si>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</si>
  <si>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</si>
  <si>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</si>
  <si>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</si>
  <si>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</si>
  <si>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</si>
  <si>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</si>
  <si>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</si>
  <si>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</si>
  <si>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</si>
  <si>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</si>
  <si>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</si>
  <si>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</si>
  <si>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</si>
  <si>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</si>
  <si>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</si>
  <si>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</si>
  <si>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</si>
  <si>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</si>
  <si>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</si>
  <si>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</si>
  <si>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</si>
  <si>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</si>
  <si>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</si>
  <si>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</si>
  <si>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</si>
  <si>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</si>
  <si>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</si>
  <si>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</si>
  <si>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</si>
  <si>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</si>
  <si>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</si>
  <si>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</si>
  <si>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</si>
  <si>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</si>
  <si>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</si>
  <si>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</si>
  <si>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</si>
  <si>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</si>
  <si>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</si>
  <si>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</si>
  <si>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</si>
  <si>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</si>
  <si>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</si>
  <si>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</si>
  <si>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</si>
  <si>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</si>
  <si>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</si>
  <si>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</si>
  <si>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</si>
  <si>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</si>
  <si>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</si>
  <si>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</si>
  <si>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</si>
  <si>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</si>
  <si>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</si>
  <si>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</si>
  <si>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</si>
  <si>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</si>
  <si>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</si>
  <si>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</si>
  <si>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</si>
  <si>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</si>
  <si>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</si>
  <si>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</si>
  <si>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</si>
  <si>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</si>
  <si>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</si>
  <si>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</si>
  <si>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</si>
  <si>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</si>
  <si>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</si>
  <si>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</si>
  <si>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</si>
  <si>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</si>
  <si>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</si>
  <si>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</si>
  <si>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</si>
  <si>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</si>
  <si>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</si>
  <si>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</si>
  <si>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</si>
  <si>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</si>
  <si>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</si>
  <si>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</si>
  <si>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</si>
  <si>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</si>
  <si>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</si>
  <si>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</si>
  <si>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</si>
  <si>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</si>
  <si>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</si>
  <si>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</si>
  <si>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</si>
  <si>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</si>
  <si>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</si>
  <si>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</si>
  <si>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</si>
  <si>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</si>
  <si>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</si>
  <si>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</si>
  <si>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</si>
  <si>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</si>
  <si>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</si>
  <si>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</si>
  <si>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</si>
  <si>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</si>
  <si>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</si>
  <si>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</si>
  <si>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</si>
  <si>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</si>
  <si>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</si>
  <si>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</si>
  <si>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</si>
  <si>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</si>
  <si>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</si>
  <si>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</si>
  <si>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</si>
  <si>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</si>
  <si>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</si>
  <si>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</si>
  <si>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</si>
  <si>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</si>
  <si>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</si>
  <si>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</si>
  <si>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</si>
  <si>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</si>
  <si>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</si>
  <si>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</si>
  <si>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</si>
  <si>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</si>
  <si>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</si>
  <si>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</si>
  <si>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</si>
  <si>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</si>
  <si>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</si>
  <si>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</si>
  <si>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</si>
  <si>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</si>
  <si>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</si>
  <si>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</si>
  <si>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</si>
  <si>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</si>
  <si>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</si>
  <si>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</si>
  <si>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</si>
  <si>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</si>
  <si>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</si>
  <si>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</si>
  <si>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</si>
  <si>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</si>
  <si>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</si>
  <si>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</si>
  <si>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</si>
  <si>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</si>
  <si>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</si>
  <si>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</si>
  <si>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</si>
  <si>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</si>
  <si>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</si>
  <si>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</si>
  <si>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</si>
  <si>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</si>
  <si>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</si>
  <si>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</si>
  <si>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</si>
  <si>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</si>
  <si>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</si>
  <si>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</si>
  <si>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</si>
  <si>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</si>
  <si>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</si>
  <si>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</si>
  <si>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</si>
  <si>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</si>
  <si>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</si>
  <si>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</si>
  <si>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</si>
  <si>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</si>
  <si>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</si>
  <si>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</si>
  <si>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</si>
  <si>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</si>
  <si>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</si>
  <si>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</si>
  <si>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</si>
  <si>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</si>
  <si>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</si>
  <si>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</si>
  <si>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</si>
  <si>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</si>
  <si>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</si>
  <si>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</si>
  <si>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</si>
  <si>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</si>
  <si>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</si>
  <si>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</si>
  <si>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</si>
  <si>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</si>
  <si>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</si>
  <si>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</si>
  <si>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</si>
  <si>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</si>
  <si>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</si>
  <si>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</si>
  <si>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</si>
  <si>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</si>
  <si>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</si>
  <si>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</si>
  <si>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</si>
  <si>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</si>
  <si>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</si>
  <si>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</si>
  <si>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</si>
  <si>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</si>
  <si>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</si>
  <si>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</si>
  <si>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</si>
  <si>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</si>
  <si>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</si>
  <si>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</si>
  <si>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</si>
  <si>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</si>
  <si>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</si>
  <si>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</si>
  <si>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</si>
  <si>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</si>
  <si>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</si>
  <si>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</si>
  <si>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</si>
  <si>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</si>
  <si>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</si>
  <si>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</si>
  <si>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</si>
  <si>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</si>
  <si>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</si>
  <si>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</si>
  <si>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</si>
  <si>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</si>
  <si>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</si>
  <si>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</si>
  <si>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</si>
  <si>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</si>
  <si>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</si>
  <si>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</si>
  <si>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</si>
  <si>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</si>
  <si>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</si>
  <si>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</si>
  <si>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</si>
  <si>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</si>
  <si>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</si>
  <si>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</si>
  <si>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</si>
  <si>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</si>
  <si>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</si>
  <si>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</si>
  <si>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</si>
  <si>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</si>
  <si>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</si>
  <si>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</si>
  <si>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</si>
  <si>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</si>
  <si>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</si>
  <si>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</si>
  <si>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</si>
  <si>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</si>
  <si>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</si>
  <si>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</si>
  <si>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</si>
  <si>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</si>
  <si>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</si>
  <si>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</si>
  <si>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</si>
  <si>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</si>
  <si>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</si>
  <si>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</si>
  <si>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</si>
  <si>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</si>
  <si>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</si>
  <si>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</si>
  <si>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</si>
  <si>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</si>
  <si>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</si>
  <si>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</si>
  <si>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</si>
  <si>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</si>
  <si>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</si>
  <si>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</si>
  <si>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</si>
  <si>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</si>
  <si>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</si>
  <si>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</si>
  <si>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</si>
  <si>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</si>
  <si>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</si>
  <si>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</si>
  <si>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</si>
  <si>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</si>
  <si>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</si>
  <si>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</si>
  <si>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</si>
  <si>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</si>
  <si>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</si>
  <si>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</si>
  <si>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</si>
  <si>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</si>
  <si>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</si>
  <si>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</si>
  <si>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</si>
  <si>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</si>
  <si>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</si>
  <si>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</si>
  <si>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</si>
  <si>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</si>
  <si>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</si>
  <si>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</si>
  <si>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</si>
  <si>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</si>
  <si>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</si>
  <si>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</si>
  <si>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</si>
  <si>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</si>
  <si>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</si>
  <si>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</si>
  <si>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</si>
  <si>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</si>
  <si>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</si>
  <si>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</si>
  <si>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</si>
  <si>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</si>
  <si>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</si>
  <si>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</si>
  <si>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</si>
  <si>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</si>
  <si>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</si>
  <si>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</si>
  <si>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</si>
  <si>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</si>
  <si>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</si>
  <si>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</si>
  <si>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</si>
  <si>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</si>
  <si>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</si>
  <si>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</si>
  <si>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</si>
  <si>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</si>
  <si>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</si>
  <si>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</si>
  <si>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</si>
  <si>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</si>
  <si>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</si>
  <si>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</si>
  <si>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</si>
  <si>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</si>
  <si>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</si>
  <si>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</si>
  <si>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</si>
  <si>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</si>
  <si>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</si>
  <si>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</si>
  <si>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</si>
  <si>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</si>
  <si>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</si>
  <si>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</si>
  <si>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</si>
  <si>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</si>
  <si>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</si>
  <si>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</si>
  <si>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</si>
  <si>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</si>
  <si>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</si>
  <si>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</si>
  <si>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</si>
  <si>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</si>
  <si>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</si>
  <si>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</si>
  <si>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</si>
  <si>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</si>
  <si>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</si>
  <si>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</si>
  <si>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</si>
  <si>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</si>
  <si>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</si>
  <si>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</si>
  <si>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</si>
  <si>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</si>
  <si>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</si>
  <si>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</si>
  <si>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</si>
  <si>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</si>
  <si>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</si>
  <si>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</si>
  <si>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</si>
  <si>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</si>
  <si>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</si>
  <si>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</si>
  <si>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</si>
  <si>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</si>
  <si>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</si>
  <si>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</si>
  <si>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</si>
  <si>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</si>
  <si>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</si>
  <si>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</si>
  <si>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</si>
  <si>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</si>
  <si>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</si>
  <si>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</si>
  <si>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</si>
  <si>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</si>
  <si>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</si>
  <si>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</si>
  <si>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</si>
  <si>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</si>
  <si>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</si>
  <si>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</si>
  <si>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</si>
  <si>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</si>
  <si>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</si>
  <si>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</si>
  <si>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</si>
  <si>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</si>
  <si>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</si>
  <si>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</si>
  <si>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</si>
  <si>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</si>
  <si>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</si>
  <si>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</si>
  <si>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</si>
  <si>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</si>
  <si>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</si>
  <si>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</si>
  <si>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</si>
  <si>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</si>
  <si>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</si>
  <si>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</si>
  <si>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</si>
  <si>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</si>
  <si>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</si>
  <si>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</si>
  <si>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</si>
  <si>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</si>
  <si>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</si>
  <si>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</si>
  <si>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</si>
  <si>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</si>
  <si>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</si>
  <si>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</si>
  <si>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</si>
  <si>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</si>
  <si>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</si>
  <si>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</si>
  <si>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</si>
  <si>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</si>
  <si>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</si>
  <si>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</si>
  <si>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</si>
  <si>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</si>
  <si>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</si>
  <si>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</si>
  <si>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</si>
  <si>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</si>
  <si>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</si>
  <si>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</si>
  <si>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</si>
  <si>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</si>
  <si>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</si>
  <si>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</si>
  <si>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</si>
  <si>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</si>
  <si>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</si>
  <si>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</si>
  <si>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</si>
  <si>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</si>
  <si>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</si>
  <si>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</si>
  <si>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</si>
  <si>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</si>
  <si>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</si>
  <si>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</si>
  <si>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</si>
  <si>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</si>
  <si>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</si>
  <si>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</si>
  <si>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</si>
  <si>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</si>
  <si>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</si>
  <si>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</si>
  <si>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</si>
  <si>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</si>
  <si>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</si>
  <si>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</si>
  <si>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</si>
  <si>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</si>
  <si>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</si>
  <si>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</si>
  <si>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</si>
  <si>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</si>
  <si>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</si>
  <si>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</si>
  <si>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</si>
  <si>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</si>
  <si>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</si>
  <si>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</si>
  <si>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</si>
  <si>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</si>
  <si>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</si>
  <si>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</si>
  <si>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</si>
  <si>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</si>
  <si>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</si>
  <si>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</si>
  <si>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</si>
  <si>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</si>
  <si>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</si>
  <si>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</si>
  <si>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</si>
  <si>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</si>
  <si>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</si>
  <si>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</si>
  <si>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</si>
  <si>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</si>
  <si>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</si>
  <si>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</si>
  <si>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</si>
  <si>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</si>
  <si>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</si>
  <si>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</si>
  <si>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</si>
  <si>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</si>
  <si>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</si>
  <si>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</si>
  <si>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</si>
  <si>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</si>
  <si>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</si>
  <si>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</si>
  <si>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</si>
  <si>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</si>
  <si>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</si>
  <si>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</si>
  <si>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</si>
  <si>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</si>
  <si>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</si>
  <si>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</si>
  <si>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</si>
  <si>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</si>
  <si>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</si>
  <si>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</si>
  <si>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</si>
  <si>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</si>
  <si>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</si>
  <si>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</si>
  <si>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</si>
  <si>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</si>
  <si>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</si>
  <si>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</si>
  <si>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</si>
  <si>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</si>
  <si>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</si>
  <si>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</si>
  <si>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</si>
  <si>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</si>
  <si>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</si>
  <si>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</si>
  <si>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</si>
  <si>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</si>
  <si>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</si>
  <si>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</si>
  <si>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</si>
  <si>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</si>
  <si>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</si>
  <si>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</si>
  <si>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</si>
  <si>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</si>
  <si>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</si>
  <si>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</si>
  <si>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</si>
  <si>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</si>
  <si>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</si>
  <si>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</si>
  <si>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</si>
  <si>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</si>
  <si>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</si>
  <si>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</si>
  <si>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</si>
  <si>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</si>
  <si>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</si>
  <si>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</si>
  <si>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</si>
  <si>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</si>
  <si>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</si>
  <si>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</si>
  <si>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</si>
  <si>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</si>
  <si>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</si>
  <si>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</si>
  <si>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</si>
  <si>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</si>
  <si>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</si>
  <si>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</si>
  <si>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</si>
  <si>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</si>
  <si>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</si>
  <si>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</si>
  <si>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</si>
  <si>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</si>
  <si>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</si>
  <si>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</si>
  <si>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</si>
  <si>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</si>
  <si>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</si>
  <si>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</si>
  <si>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</si>
  <si>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</si>
  <si>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</si>
  <si>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</si>
  <si>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</si>
  <si>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</si>
  <si>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</si>
  <si>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</si>
  <si>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</si>
  <si>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</si>
  <si>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</si>
  <si>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</si>
  <si>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</si>
  <si>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</si>
  <si>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</si>
  <si>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</si>
  <si>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</si>
  <si>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</si>
  <si>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</si>
  <si>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</si>
  <si>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</si>
  <si>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</si>
  <si>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</si>
  <si>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</si>
  <si>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</si>
  <si>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</si>
  <si>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</si>
  <si>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</si>
  <si>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</si>
  <si>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</si>
  <si>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</si>
  <si>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</si>
  <si>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</si>
  <si>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</si>
  <si>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</si>
  <si>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</si>
  <si>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</si>
  <si>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</si>
  <si>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</si>
  <si>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</si>
  <si>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</si>
  <si>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</si>
  <si>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</si>
  <si>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</si>
  <si>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</si>
  <si>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</si>
  <si>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</si>
  <si>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</si>
  <si>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</si>
  <si>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</si>
  <si>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</si>
  <si>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</si>
  <si>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</si>
  <si>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</si>
  <si>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</si>
  <si>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</si>
  <si>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</si>
  <si>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</si>
  <si>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</si>
  <si>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</si>
  <si>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</si>
  <si>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</si>
  <si>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</si>
  <si>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</si>
  <si>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</si>
  <si>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</si>
  <si>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</si>
  <si>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</si>
  <si>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</si>
  <si>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</si>
  <si>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</si>
  <si>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</si>
  <si>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</si>
  <si>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</si>
  <si>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</si>
  <si>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</si>
  <si>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</si>
  <si>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</si>
  <si>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</si>
  <si>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</si>
  <si>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</si>
  <si>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</si>
  <si>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</si>
  <si>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</si>
  <si>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</si>
  <si>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</si>
  <si>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</si>
  <si>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</si>
  <si>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</si>
  <si>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</si>
  <si>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</si>
  <si>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</si>
  <si>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</si>
  <si>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</si>
  <si>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</si>
  <si>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</si>
  <si>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</si>
  <si>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</si>
  <si>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</si>
  <si>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</si>
  <si>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</si>
  <si>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</si>
  <si>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</si>
  <si>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</si>
  <si>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</si>
  <si>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</si>
  <si>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</si>
  <si>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</si>
  <si>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</si>
  <si>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</si>
  <si>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</si>
  <si>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</si>
  <si>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</si>
  <si>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</si>
  <si>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</si>
  <si>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</si>
  <si>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</si>
  <si>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</si>
  <si>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</si>
  <si>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</si>
  <si>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</si>
  <si>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</si>
  <si>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</si>
  <si>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</si>
  <si>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</si>
  <si>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</si>
  <si>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</si>
  <si>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</si>
  <si>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</si>
  <si>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</si>
  <si>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</si>
  <si>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</si>
  <si>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</si>
  <si>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</si>
  <si>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</si>
  <si>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</si>
  <si>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</si>
  <si>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</si>
  <si>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</si>
  <si>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</si>
  <si>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</si>
  <si>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</si>
  <si>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</si>
  <si>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</si>
  <si>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</si>
  <si>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</si>
  <si>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</si>
  <si>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</si>
  <si>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</si>
  <si>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</si>
  <si>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</si>
  <si>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</si>
  <si>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</si>
  <si>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</si>
  <si>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</si>
  <si>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</si>
  <si>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</si>
  <si>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</si>
  <si>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</si>
  <si>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</si>
  <si>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</si>
  <si>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</si>
  <si>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</si>
  <si>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</si>
  <si>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</si>
  <si>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</si>
  <si>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</si>
  <si>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</si>
  <si>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</si>
  <si>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</si>
  <si>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</si>
  <si>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</si>
  <si>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</si>
  <si>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</si>
  <si>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</si>
  <si>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</si>
  <si>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</si>
  <si>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</si>
  <si>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</si>
  <si>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</si>
  <si>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</si>
  <si>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</si>
  <si>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</si>
  <si>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</si>
  <si>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</si>
  <si>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</si>
  <si>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</si>
  <si>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</si>
  <si>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</si>
  <si>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</si>
  <si>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</si>
  <si>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</si>
  <si>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</si>
  <si>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</si>
  <si>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</si>
  <si>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</si>
  <si>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</si>
  <si>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</si>
  <si>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</si>
  <si>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</si>
  <si>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</si>
  <si>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</si>
  <si>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</si>
  <si>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</si>
  <si>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</si>
  <si>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</si>
  <si>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</si>
  <si>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</si>
  <si>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</si>
  <si>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</si>
  <si>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</si>
  <si>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</si>
  <si>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</si>
  <si>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</si>
  <si>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</si>
  <si>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</si>
  <si>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</si>
  <si>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</si>
  <si>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</si>
  <si>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</si>
  <si>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</si>
  <si>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</si>
  <si>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</si>
  <si>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</si>
  <si>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</si>
  <si>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</si>
  <si>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</si>
  <si>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</si>
  <si>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</si>
  <si>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</si>
  <si>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</si>
  <si>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</si>
  <si>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</si>
  <si>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</si>
  <si>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</si>
  <si>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</si>
  <si>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</si>
  <si>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</si>
  <si>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</si>
  <si>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</si>
  <si>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</si>
  <si>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</si>
  <si>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</si>
  <si>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</si>
  <si>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</si>
  <si>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</si>
  <si>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</si>
  <si>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</si>
  <si>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</si>
  <si>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</si>
  <si>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</si>
  <si>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</si>
  <si>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</si>
  <si>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</si>
  <si>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</si>
  <si>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</si>
  <si>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</si>
  <si>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</si>
  <si>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</si>
  <si>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</si>
  <si>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</si>
  <si>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</si>
  <si>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</si>
  <si>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</si>
  <si>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</si>
  <si>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</si>
  <si>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</si>
  <si>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</si>
  <si>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</si>
  <si>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</si>
  <si>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</si>
  <si>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</si>
  <si>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</si>
  <si>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</si>
  <si>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</si>
  <si>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</si>
  <si>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</si>
  <si>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</si>
  <si>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</si>
  <si>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</si>
  <si>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</si>
  <si>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</si>
  <si>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</si>
  <si>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</si>
  <si>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</si>
  <si>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</si>
  <si>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</si>
  <si>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</si>
  <si>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</si>
  <si>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</si>
  <si>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</si>
  <si>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</si>
  <si>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</si>
  <si>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</si>
  <si>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</si>
  <si>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</si>
  <si>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</si>
  <si>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</si>
  <si>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</si>
  <si>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</si>
  <si>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</si>
  <si>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</si>
  <si>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</si>
  <si>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</si>
  <si>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</si>
  <si>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</si>
  <si>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</si>
  <si>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</si>
  <si>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</si>
  <si>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</si>
  <si>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</si>
  <si>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</si>
  <si>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</si>
  <si>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</si>
  <si>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</si>
  <si>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</si>
  <si>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</si>
  <si>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</si>
  <si>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</si>
  <si>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</si>
  <si>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</si>
  <si>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</si>
  <si>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</si>
  <si>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</si>
  <si>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</si>
  <si>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</si>
  <si>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</si>
  <si>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</si>
  <si>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</si>
  <si>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</si>
  <si>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</si>
  <si>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</si>
  <si>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</si>
  <si>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</si>
  <si>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</si>
  <si>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</si>
  <si>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</si>
  <si>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</si>
  <si>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</si>
  <si>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</si>
  <si>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</si>
  <si>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</si>
  <si>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</si>
  <si>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</si>
  <si>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</si>
  <si>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</si>
  <si>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</si>
  <si>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</si>
  <si>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</si>
  <si>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</si>
  <si>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</si>
  <si>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</si>
  <si>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</si>
  <si>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</si>
  <si>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</si>
  <si>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</si>
  <si>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</si>
  <si>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</si>
  <si>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</si>
  <si>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</si>
  <si>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</si>
  <si>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</si>
  <si>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</si>
  <si>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</si>
  <si>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</si>
  <si>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</si>
  <si>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</si>
  <si>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</si>
  <si>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</si>
  <si>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</si>
  <si>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</si>
  <si>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</si>
  <si>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</si>
  <si>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</si>
  <si>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</si>
  <si>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</si>
  <si>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</si>
  <si>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</si>
  <si>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</si>
  <si>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</si>
  <si>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</si>
  <si>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</si>
  <si>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</si>
  <si>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</si>
  <si>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</si>
  <si>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</si>
  <si>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</si>
  <si>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</si>
  <si>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</si>
  <si>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</si>
  <si>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</si>
  <si>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</si>
  <si>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</si>
  <si>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</si>
  <si>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</si>
  <si>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</si>
  <si>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</si>
  <si>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</si>
  <si>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</si>
  <si>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</si>
  <si>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</si>
  <si>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</si>
  <si>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</si>
  <si>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</si>
  <si>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</si>
  <si>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</si>
  <si>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</si>
  <si>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</si>
  <si>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</si>
  <si>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</si>
  <si>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</si>
  <si>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</si>
  <si>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</si>
  <si>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</si>
  <si>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</si>
  <si>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</si>
  <si>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</si>
  <si>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</si>
  <si>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</si>
  <si>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</si>
  <si>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</si>
  <si>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</si>
  <si>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</si>
  <si>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</si>
  <si>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</si>
  <si>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</si>
  <si>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</si>
  <si>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</si>
  <si>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</si>
  <si>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</si>
  <si>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</si>
  <si>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</si>
  <si>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</si>
  <si>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</si>
  <si>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</si>
  <si>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</si>
  <si>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</si>
  <si>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</si>
  <si>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</si>
  <si>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</si>
  <si>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</si>
  <si>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</si>
  <si>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</si>
  <si>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</si>
  <si>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</si>
  <si>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</si>
  <si>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</si>
  <si>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</si>
  <si>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</si>
  <si>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</si>
  <si>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</si>
  <si>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</si>
  <si>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</si>
  <si>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</si>
  <si>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</si>
  <si>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</si>
  <si>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</si>
  <si>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</si>
  <si>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</si>
  <si>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</si>
  <si>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</si>
  <si>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</si>
  <si>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</si>
  <si>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</si>
  <si>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</si>
  <si>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</si>
  <si>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</si>
  <si>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</si>
  <si>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</si>
  <si>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</si>
  <si>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</si>
  <si>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</si>
  <si>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</si>
  <si>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</si>
  <si>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</si>
  <si>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</si>
  <si>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</si>
  <si>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</si>
  <si>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</si>
  <si>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</si>
  <si>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</si>
  <si>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</si>
  <si>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</si>
  <si>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</si>
  <si>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</si>
  <si>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</si>
  <si>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</si>
  <si>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</si>
  <si>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</si>
  <si>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</si>
  <si>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</si>
  <si>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</si>
  <si>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</si>
  <si>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</si>
  <si>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</si>
  <si>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</si>
  <si>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</si>
  <si>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</si>
  <si>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</si>
  <si>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</si>
  <si>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</si>
  <si>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</si>
  <si>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</si>
  <si>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</si>
  <si>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</si>
  <si>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</si>
  <si>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</si>
  <si>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</si>
  <si>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</si>
  <si>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</si>
  <si>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</si>
  <si>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</si>
  <si>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</si>
  <si>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</si>
  <si>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</si>
  <si>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</si>
  <si>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</si>
  <si>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</si>
  <si>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</si>
  <si>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</si>
  <si>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</si>
  <si>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</si>
  <si>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</si>
  <si>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</si>
  <si>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</si>
  <si>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</si>
  <si>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</si>
  <si>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</si>
  <si>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</si>
  <si>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</si>
  <si>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</si>
  <si>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</si>
  <si>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</si>
  <si>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</si>
  <si>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</si>
  <si>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</si>
  <si>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</si>
  <si>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</si>
  <si>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</si>
  <si>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</si>
  <si>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</si>
  <si>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</si>
  <si>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</si>
  <si>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</si>
  <si>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</si>
  <si>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</si>
  <si>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</si>
  <si>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</si>
  <si>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</si>
  <si>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</si>
  <si>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</si>
  <si>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</si>
  <si>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</si>
  <si>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</si>
  <si>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</si>
  <si>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</si>
  <si>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</si>
  <si>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</si>
  <si>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</si>
  <si>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</si>
  <si>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</si>
  <si>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</si>
  <si>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</si>
  <si>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</si>
  <si>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</si>
  <si>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</si>
  <si>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</si>
  <si>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</si>
  <si>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</si>
  <si>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</si>
  <si>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</si>
  <si>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</si>
  <si>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</si>
  <si>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</si>
  <si>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</si>
  <si>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</si>
  <si>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</si>
  <si>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</si>
  <si>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</si>
  <si>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</si>
  <si>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</si>
  <si>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</si>
  <si>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</si>
  <si>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</si>
  <si>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</si>
  <si>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</si>
  <si>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</si>
  <si>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</si>
  <si>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</si>
  <si>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</si>
  <si>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</si>
  <si>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</si>
  <si>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</si>
  <si>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</si>
  <si>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</si>
  <si>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</si>
  <si>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</si>
  <si>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</si>
  <si>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</si>
  <si>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</si>
  <si>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</si>
  <si>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</si>
  <si>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</si>
  <si>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</si>
  <si>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</si>
  <si>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</si>
  <si>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</si>
  <si>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</si>
  <si>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</si>
  <si>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</si>
  <si>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</si>
  <si>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</si>
  <si>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</si>
  <si>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</si>
  <si>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</si>
  <si>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</si>
  <si>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</si>
  <si>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</si>
  <si>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</si>
  <si>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</si>
  <si>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</si>
  <si>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</si>
  <si>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</si>
  <si>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</si>
  <si>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</si>
  <si>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</si>
  <si>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</si>
  <si>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</si>
  <si>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</si>
  <si>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</si>
  <si>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</si>
  <si>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</si>
  <si>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</si>
  <si>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</si>
  <si>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</si>
  <si>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</si>
  <si>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</si>
  <si>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</si>
  <si>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</si>
  <si>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</si>
  <si>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</si>
  <si>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</si>
  <si>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</si>
  <si>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</si>
  <si>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</si>
  <si>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</si>
  <si>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</si>
  <si>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</si>
  <si>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</si>
  <si>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</si>
  <si>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</si>
  <si>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</si>
  <si>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</si>
  <si>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</si>
  <si>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</si>
  <si>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</si>
  <si>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</si>
  <si>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</si>
  <si>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</si>
  <si>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</si>
  <si>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</si>
  <si>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</si>
  <si>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</si>
  <si>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</si>
  <si>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</si>
  <si>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</si>
  <si>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</si>
  <si>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</si>
  <si>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</si>
  <si>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</si>
  <si>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</si>
  <si>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</si>
  <si>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</si>
  <si>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</si>
  <si>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</si>
  <si>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</si>
  <si>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</si>
  <si>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</si>
  <si>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</si>
  <si>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</si>
  <si>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</si>
  <si>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</si>
  <si>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</si>
  <si>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</si>
  <si>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</si>
  <si>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</si>
  <si>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</si>
  <si>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</si>
  <si>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</si>
  <si>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</si>
  <si>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</si>
  <si>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</si>
  <si>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</si>
  <si>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</si>
  <si>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</si>
  <si>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</si>
  <si>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</si>
  <si>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</si>
  <si>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</si>
  <si>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</si>
  <si>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</si>
  <si>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</si>
  <si>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</si>
  <si>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</si>
  <si>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</si>
  <si>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</si>
  <si>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</si>
  <si>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</si>
  <si>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</si>
  <si>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</si>
  <si>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</si>
  <si>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</si>
  <si>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</si>
  <si>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</si>
  <si>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</si>
  <si>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</si>
  <si>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</si>
  <si>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</si>
  <si>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</si>
  <si>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</si>
  <si>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</si>
  <si>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</si>
  <si>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</si>
  <si>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</si>
  <si>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</si>
  <si>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</si>
  <si>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</si>
  <si>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</si>
  <si>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</si>
  <si>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</si>
  <si>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</si>
  <si>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</si>
  <si>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</si>
  <si>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</si>
  <si>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</si>
  <si>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</si>
  <si>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</si>
  <si>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</si>
  <si>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</si>
  <si>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</si>
  <si>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</si>
  <si>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</si>
  <si>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</si>
  <si>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</si>
  <si>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</si>
  <si>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</si>
  <si>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</si>
  <si>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</si>
  <si>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</si>
  <si>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</si>
  <si>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</si>
  <si>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</si>
  <si>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</si>
  <si>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</si>
  <si>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</si>
  <si>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</si>
  <si>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</si>
  <si>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</si>
  <si>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</si>
  <si>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</si>
  <si>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</si>
  <si>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</si>
  <si>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</si>
  <si>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</si>
  <si>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</si>
  <si>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</si>
  <si>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</si>
  <si>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</si>
  <si>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</si>
  <si>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</si>
  <si>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</si>
  <si>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</si>
  <si>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</si>
  <si>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</si>
  <si>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</si>
  <si>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</si>
  <si>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</si>
  <si>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</si>
  <si>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</si>
  <si>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</si>
  <si>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</si>
  <si>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</si>
  <si>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</si>
  <si>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</si>
  <si>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</si>
  <si>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</si>
  <si>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</si>
  <si>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</si>
  <si>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</si>
  <si>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</si>
  <si>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</si>
  <si>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</si>
  <si>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</si>
  <si>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</si>
  <si>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</si>
  <si>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</si>
  <si>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</si>
  <si>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</si>
  <si>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</si>
  <si>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</si>
  <si>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</si>
  <si>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</si>
  <si>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</si>
  <si>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</si>
  <si>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</si>
  <si>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</si>
  <si>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</si>
  <si>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</si>
  <si>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</si>
  <si>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</si>
  <si>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</si>
  <si>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</si>
  <si>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</si>
  <si>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</si>
  <si>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</si>
  <si>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</si>
  <si>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</si>
  <si>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</si>
  <si>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</si>
  <si>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</si>
  <si>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</si>
  <si>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</si>
  <si>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</si>
  <si>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</si>
  <si>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</si>
  <si>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</si>
  <si>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</si>
  <si>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</si>
  <si>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</si>
  <si>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</si>
  <si>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</si>
  <si>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</si>
  <si>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</si>
  <si>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</si>
  <si>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</si>
  <si>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</si>
  <si>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</si>
  <si>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</si>
  <si>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</si>
  <si>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</si>
  <si>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</si>
  <si>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</si>
  <si>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</si>
  <si>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</si>
  <si>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</si>
  <si>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</si>
  <si>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</si>
  <si>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</si>
  <si>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</si>
  <si>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</si>
  <si>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</si>
  <si>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</si>
  <si>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</si>
  <si>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</si>
  <si>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</si>
  <si>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</si>
  <si>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</si>
  <si>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</si>
  <si>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</si>
  <si>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</si>
  <si>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</si>
  <si>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</si>
  <si>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</si>
  <si>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</si>
  <si>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</si>
  <si>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</si>
  <si>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</si>
  <si>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</si>
  <si>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</si>
  <si>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</si>
  <si>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</si>
  <si>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</si>
  <si>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</si>
  <si>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</si>
  <si>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</si>
  <si>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</si>
  <si>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</si>
  <si>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</si>
  <si>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</si>
  <si>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</si>
  <si>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</si>
  <si>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</si>
  <si>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</si>
  <si>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</si>
  <si>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</si>
  <si>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</si>
  <si>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</si>
  <si>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</si>
  <si>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</si>
  <si>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</si>
  <si>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</si>
  <si>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</si>
  <si>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</si>
  <si>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</si>
  <si>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</si>
  <si>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</si>
  <si>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</si>
  <si>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</si>
  <si>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</si>
  <si>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</si>
  <si>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</si>
  <si>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</si>
  <si>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</si>
  <si>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</si>
  <si>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</si>
  <si>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</si>
  <si>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</si>
  <si>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</si>
  <si>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</si>
  <si>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</si>
  <si>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</si>
  <si>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</si>
  <si>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</si>
  <si>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</si>
  <si>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</si>
  <si>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</si>
  <si>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</si>
  <si>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</si>
  <si>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</si>
  <si>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</si>
  <si>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</si>
  <si>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</si>
  <si>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</si>
  <si>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</si>
  <si>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</si>
  <si>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</si>
  <si>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</si>
  <si>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</si>
  <si>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</si>
  <si>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</si>
  <si>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</si>
  <si>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</si>
  <si>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</si>
  <si>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</si>
  <si>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</si>
  <si>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</si>
  <si>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</si>
  <si>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</si>
  <si>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</si>
  <si>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</si>
  <si>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</si>
  <si>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</si>
  <si>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</si>
  <si>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</si>
  <si>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</si>
  <si>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</si>
  <si>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</si>
  <si>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</si>
  <si>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</si>
  <si>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</si>
  <si>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</si>
  <si>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</si>
  <si>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</si>
  <si>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</si>
  <si>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</si>
  <si>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</si>
  <si>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</si>
  <si>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</si>
  <si>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</si>
  <si>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</si>
  <si>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</si>
  <si>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</si>
  <si>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</si>
  <si>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</si>
  <si>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</si>
  <si>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</si>
  <si>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</si>
  <si>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</si>
  <si>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</si>
  <si>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</si>
  <si>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</si>
  <si>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</si>
  <si>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</si>
  <si>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</si>
  <si>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</si>
  <si>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</si>
  <si>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</si>
  <si>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</si>
  <si>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</si>
  <si>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</si>
  <si>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</si>
  <si>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</si>
  <si>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</si>
  <si>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</si>
  <si>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</si>
  <si>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</si>
  <si>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</si>
  <si>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</si>
  <si>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</si>
  <si>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</si>
  <si>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</si>
  <si>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</si>
  <si>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</si>
  <si>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</si>
  <si>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</si>
  <si>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</si>
  <si>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</si>
  <si>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</si>
  <si>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</si>
  <si>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</si>
  <si>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</si>
  <si>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</si>
  <si>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</si>
  <si>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</si>
  <si>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</si>
  <si>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</si>
  <si>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</si>
  <si>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</si>
  <si>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</si>
  <si>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</si>
  <si>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</si>
  <si>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</si>
  <si>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</si>
  <si>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</si>
  <si>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</si>
  <si>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</si>
  <si>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</si>
  <si>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</si>
  <si>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</si>
  <si>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</si>
  <si>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</si>
  <si>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</si>
  <si>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</si>
  <si>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</si>
  <si>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</si>
  <si>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</si>
  <si>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</si>
  <si>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</si>
  <si>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</si>
  <si>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</si>
  <si>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</si>
  <si>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</si>
  <si>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</si>
  <si>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</si>
  <si>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</si>
  <si>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</si>
  <si>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</si>
  <si>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</si>
  <si>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</si>
  <si>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</si>
  <si>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</si>
  <si>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</si>
  <si>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</si>
  <si>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</si>
  <si>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</si>
  <si>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</si>
  <si>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</si>
  <si>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</si>
  <si>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</si>
  <si>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</si>
  <si>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</si>
  <si>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</si>
  <si>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</si>
  <si>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</si>
  <si>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</si>
  <si>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</si>
  <si>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</si>
  <si>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</si>
  <si>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</si>
  <si>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</si>
  <si>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</si>
  <si>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</si>
  <si>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</si>
  <si>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</si>
  <si>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</si>
  <si>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</si>
  <si>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</si>
  <si>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</si>
  <si>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</si>
  <si>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</si>
  <si>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</si>
  <si>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</si>
  <si>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</si>
  <si>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</si>
  <si>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</si>
  <si>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</si>
  <si>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</si>
  <si>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</si>
  <si>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</si>
  <si>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</si>
  <si>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</si>
  <si>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</si>
  <si>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</si>
  <si>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</si>
  <si>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</si>
  <si>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</si>
  <si>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</si>
  <si>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</si>
  <si>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</si>
  <si>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</si>
  <si>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</si>
  <si>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</si>
  <si>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</si>
  <si>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</si>
  <si>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</si>
  <si>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</si>
  <si>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</si>
  <si>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</si>
  <si>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</si>
  <si>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</si>
  <si>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</si>
  <si>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</si>
  <si>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</si>
  <si>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</si>
  <si>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</si>
  <si>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</si>
  <si>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</si>
  <si>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</si>
  <si>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</si>
  <si>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</si>
  <si>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</si>
  <si>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</si>
  <si>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</si>
  <si>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</si>
  <si>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</si>
  <si>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</si>
  <si>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</si>
  <si>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</si>
  <si>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</si>
  <si>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</si>
  <si>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</si>
  <si>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</si>
  <si>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</si>
  <si>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</si>
  <si>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</si>
  <si>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</si>
  <si>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</si>
  <si>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</si>
  <si>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</si>
  <si>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</si>
  <si>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</si>
  <si>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</si>
  <si>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</si>
  <si>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</si>
  <si>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</si>
  <si>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</si>
  <si>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</si>
  <si>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</si>
  <si>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</si>
  <si>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</si>
  <si>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</si>
  <si>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</si>
  <si>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</si>
  <si>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</si>
  <si>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</si>
  <si>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</si>
  <si>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</si>
  <si>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</si>
  <si>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</si>
  <si>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</si>
  <si>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</si>
  <si>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</si>
  <si>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</si>
  <si>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</si>
  <si>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</si>
  <si>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</si>
  <si>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</si>
  <si>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</si>
  <si>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</si>
  <si>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</si>
  <si>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</si>
  <si>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</si>
  <si>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</si>
  <si>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</si>
  <si>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</si>
  <si>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</si>
  <si>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</si>
  <si>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</si>
  <si>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</si>
  <si>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</si>
  <si>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</si>
  <si>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</si>
  <si>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</si>
  <si>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</si>
  <si>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</si>
  <si>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</si>
  <si>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</si>
  <si>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</si>
  <si>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</si>
  <si>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</si>
  <si>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</si>
  <si>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</si>
  <si>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</si>
  <si>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</si>
  <si>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</si>
  <si>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</si>
  <si>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</si>
  <si>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</si>
  <si>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</si>
  <si>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</si>
  <si>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</si>
  <si>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</si>
  <si>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</si>
  <si>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</si>
  <si>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</si>
  <si>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</si>
  <si>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</si>
  <si>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</si>
  <si>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</si>
  <si>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</si>
  <si>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</si>
  <si>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</si>
  <si>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</si>
  <si>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</si>
  <si>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</si>
  <si>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</si>
  <si>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</si>
  <si>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</si>
  <si>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</si>
  <si>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</si>
  <si>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</si>
  <si>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</si>
  <si>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</si>
  <si>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</si>
  <si>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</si>
  <si>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</si>
  <si>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</si>
  <si>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</si>
  <si>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</si>
  <si>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</si>
  <si>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</si>
  <si>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</si>
  <si>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</si>
  <si>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</si>
  <si>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</si>
  <si>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</si>
  <si>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</si>
  <si>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</si>
  <si>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</si>
  <si>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</si>
  <si>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</si>
  <si>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</si>
  <si>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</si>
  <si>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</si>
  <si>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</si>
  <si>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</si>
  <si>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</si>
  <si>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</si>
  <si>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</si>
  <si>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</si>
  <si>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</si>
  <si>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</si>
  <si>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</si>
  <si>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</si>
  <si>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</si>
  <si>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</si>
  <si>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</si>
  <si>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</si>
  <si>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</si>
  <si>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</si>
  <si>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</si>
  <si>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</si>
  <si>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</si>
  <si>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</si>
  <si>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</si>
  <si>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</si>
  <si>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</si>
  <si>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</si>
  <si>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</si>
  <si>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</si>
  <si>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</si>
  <si>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</si>
  <si>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</si>
  <si>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</si>
  <si>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</si>
  <si>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</si>
  <si>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</si>
  <si>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</si>
  <si>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</si>
  <si>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</si>
  <si>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</si>
  <si>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</si>
  <si>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</si>
  <si>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</si>
  <si>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</si>
  <si>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</si>
  <si>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</si>
  <si>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</si>
  <si>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</si>
  <si>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</si>
  <si>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</si>
  <si>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</si>
  <si>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</si>
  <si>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</si>
  <si>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</si>
  <si>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</si>
  <si>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</si>
  <si>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</si>
  <si>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</si>
  <si>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</si>
  <si>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</si>
  <si>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</si>
  <si>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</si>
  <si>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</si>
  <si>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</si>
  <si>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</si>
  <si>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</si>
  <si>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</si>
  <si>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</si>
  <si>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</si>
  <si>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</si>
  <si>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</si>
  <si>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</si>
  <si>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</si>
  <si>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</si>
  <si>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</si>
  <si>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</si>
  <si>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</si>
  <si>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</si>
  <si>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</si>
  <si>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</si>
  <si>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</si>
  <si>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</si>
  <si>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</si>
  <si>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</si>
  <si>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</si>
  <si>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</si>
  <si>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</si>
  <si>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</si>
  <si>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</si>
  <si>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</si>
  <si>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</si>
  <si>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</si>
  <si>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</si>
  <si>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</si>
  <si>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</si>
  <si>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</si>
  <si>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</si>
  <si>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</si>
  <si>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</si>
  <si>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</si>
  <si>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</si>
  <si>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</si>
  <si>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</si>
  <si>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</si>
  <si>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</si>
  <si>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</si>
  <si>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</si>
  <si>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</si>
  <si>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</si>
  <si>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</si>
  <si>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</si>
  <si>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</si>
  <si>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</si>
  <si>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</si>
  <si>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</si>
  <si>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</si>
  <si>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</si>
  <si>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</si>
  <si>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</si>
  <si>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</si>
  <si>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</si>
  <si>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</si>
  <si>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</si>
  <si>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</si>
  <si>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</si>
  <si>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</si>
  <si>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</si>
  <si>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</si>
  <si>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</si>
  <si>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</si>
  <si>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</si>
  <si>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</si>
  <si>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</si>
  <si>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</si>
  <si>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</si>
  <si>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</si>
  <si>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</si>
  <si>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</si>
  <si>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</si>
  <si>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</si>
  <si>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</si>
  <si>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</si>
  <si>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</si>
  <si>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</si>
  <si>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</si>
  <si>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</si>
  <si>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</si>
  <si>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</si>
  <si>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</si>
  <si>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</si>
  <si>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</si>
  <si>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</si>
  <si>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</si>
  <si>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</si>
  <si>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</si>
  <si>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</si>
  <si>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</si>
  <si>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</si>
  <si>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</si>
  <si>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</si>
  <si>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</si>
  <si>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</si>
  <si>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</si>
  <si>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</si>
  <si>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</si>
  <si>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</si>
  <si>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</si>
  <si>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</si>
  <si>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</si>
  <si>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</si>
  <si>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</si>
  <si>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</si>
  <si>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</si>
  <si>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</si>
  <si>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</si>
  <si>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</si>
  <si>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</si>
  <si>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</si>
  <si>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</si>
  <si>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</si>
  <si>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</si>
  <si>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</si>
  <si>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</si>
  <si>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</si>
  <si>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</si>
  <si>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</si>
  <si>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</si>
  <si>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</si>
  <si>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</si>
  <si>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</si>
  <si>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</si>
  <si>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</si>
  <si>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</si>
  <si>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</si>
  <si>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</si>
  <si>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</si>
  <si>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</si>
  <si>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</si>
  <si>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</si>
  <si>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</si>
  <si>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</si>
  <si>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</si>
  <si>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</si>
  <si>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</si>
  <si>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</si>
  <si>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</si>
  <si>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</si>
  <si>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</si>
  <si>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</si>
  <si>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</si>
  <si>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</si>
  <si>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</si>
  <si>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</si>
  <si>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</si>
  <si>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</si>
  <si>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</si>
  <si>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</si>
  <si>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</si>
  <si>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</si>
  <si>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</si>
  <si>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</si>
  <si>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</si>
  <si>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</si>
  <si>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</si>
  <si>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</si>
  <si>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</si>
  <si>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</si>
  <si>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</si>
  <si>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</si>
  <si>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</si>
  <si>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</si>
  <si>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</si>
  <si>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</si>
  <si>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</si>
  <si>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</si>
  <si>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</si>
  <si>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</si>
  <si>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</si>
  <si>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</si>
  <si>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</si>
  <si>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</si>
  <si>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</si>
  <si>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</si>
  <si>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</si>
  <si>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</si>
  <si>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</si>
  <si>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</si>
  <si>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</si>
  <si>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</si>
  <si>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</si>
  <si>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</si>
  <si>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</si>
  <si>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</si>
  <si>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</si>
  <si>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</si>
  <si>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</si>
  <si>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</si>
  <si>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</si>
  <si>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</si>
  <si>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</si>
  <si>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</si>
  <si>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</si>
  <si>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</si>
  <si>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</si>
  <si>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</si>
  <si>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</si>
  <si>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</si>
  <si>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</si>
  <si>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</si>
  <si>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</si>
  <si>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</si>
  <si>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</si>
  <si>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</si>
  <si>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</si>
  <si>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</si>
  <si>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</si>
  <si>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</si>
  <si>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</si>
  <si>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</si>
  <si>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</si>
  <si>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</si>
  <si>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</si>
  <si>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</si>
  <si>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</si>
  <si>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</si>
  <si>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</si>
  <si>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</si>
  <si>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</si>
  <si>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</si>
  <si>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</si>
  <si>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</si>
  <si>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</si>
  <si>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</si>
  <si>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</si>
  <si>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</si>
  <si>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</si>
  <si>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</si>
  <si>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</si>
  <si>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</si>
  <si>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</si>
  <si>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</si>
  <si>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</si>
  <si>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</si>
  <si>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</si>
  <si>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</si>
  <si>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</si>
  <si>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</si>
  <si>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</si>
  <si>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</si>
  <si>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</si>
  <si>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</si>
  <si>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</si>
  <si>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</si>
  <si>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</si>
  <si>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</si>
  <si>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</si>
  <si>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</si>
  <si>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</si>
  <si>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</si>
  <si>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</si>
  <si>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</si>
  <si>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</si>
  <si>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</si>
  <si>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</si>
  <si>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</si>
  <si>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</si>
  <si>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</si>
  <si>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</si>
  <si>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</si>
  <si>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</si>
  <si>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</si>
  <si>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</si>
  <si>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</si>
  <si>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</si>
  <si>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</si>
  <si>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</si>
  <si>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</si>
  <si>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</si>
  <si>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</si>
  <si>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</si>
  <si>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</si>
  <si>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</si>
  <si>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</si>
  <si>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</si>
  <si>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</si>
  <si>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</si>
  <si>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</si>
  <si>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</si>
  <si>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</si>
  <si>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</si>
  <si>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</si>
  <si>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</si>
  <si>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</si>
  <si>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</si>
  <si>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</si>
  <si>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</si>
  <si>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</si>
  <si>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</si>
  <si>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</si>
  <si>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</si>
  <si>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</si>
  <si>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</si>
  <si>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</si>
  <si>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</si>
  <si>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</si>
  <si>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</si>
  <si>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</si>
  <si>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</si>
  <si>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</si>
  <si>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</si>
  <si>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</si>
  <si>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</si>
  <si>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</si>
  <si>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</si>
  <si>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</si>
  <si>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</si>
  <si>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</si>
  <si>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</si>
  <si>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</si>
  <si>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</si>
  <si>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</si>
  <si>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</si>
  <si>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</si>
  <si>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</si>
  <si>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</si>
  <si>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</si>
  <si>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</si>
  <si>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</si>
  <si>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</si>
  <si>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</si>
  <si>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</si>
  <si>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</si>
  <si>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</si>
  <si>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</si>
  <si>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</si>
  <si>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</si>
  <si>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</si>
  <si>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</si>
  <si>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</si>
  <si>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</si>
  <si>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</si>
  <si>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</si>
  <si>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</si>
  <si>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</si>
  <si>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</si>
  <si>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</si>
  <si>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</si>
  <si>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</si>
  <si>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</si>
  <si>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</si>
  <si>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</si>
  <si>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</si>
  <si>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</si>
  <si>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</si>
  <si>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</si>
  <si>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</si>
  <si>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</si>
  <si>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</si>
  <si>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</si>
  <si>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</si>
  <si>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</si>
  <si>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</si>
  <si>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</si>
  <si>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</si>
  <si>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</si>
  <si>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</si>
  <si>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</si>
  <si>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</si>
  <si>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</si>
  <si>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</si>
  <si>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</si>
  <si>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</si>
  <si>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</si>
  <si>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</si>
  <si>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</si>
  <si>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</si>
  <si>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</si>
  <si>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</si>
  <si>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</si>
  <si>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</si>
  <si>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</si>
  <si>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</si>
  <si>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</si>
  <si>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</si>
  <si>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</si>
  <si>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</si>
  <si>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</si>
  <si>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</si>
  <si>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</si>
  <si>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</si>
  <si>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</si>
  <si>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</si>
  <si>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</si>
  <si>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</si>
  <si>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</si>
  <si>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</si>
  <si>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</si>
  <si>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</si>
  <si>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</si>
  <si>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</si>
  <si>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</si>
  <si>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</si>
  <si>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</si>
  <si>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</si>
  <si>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</si>
  <si>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</si>
  <si>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</si>
  <si>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</si>
  <si>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</si>
  <si>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</si>
  <si>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</si>
  <si>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</si>
  <si>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</si>
  <si>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</si>
  <si>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</si>
  <si>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</si>
  <si>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</si>
  <si>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</si>
  <si>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</si>
  <si>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</si>
  <si>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</si>
  <si>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</si>
  <si>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</si>
  <si>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</si>
  <si>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</si>
  <si>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</si>
  <si>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</si>
  <si>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</si>
  <si>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</si>
  <si>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</si>
  <si>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</si>
  <si>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</si>
  <si>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</si>
  <si>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</si>
  <si>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</si>
  <si>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</si>
  <si>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</si>
  <si>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</si>
  <si>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</si>
  <si>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</si>
  <si>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</si>
  <si>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</si>
  <si>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</si>
  <si>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</si>
  <si>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</si>
  <si>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</si>
  <si>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</si>
  <si>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</si>
  <si>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</si>
  <si>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</si>
  <si>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</si>
  <si>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</si>
  <si>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</si>
  <si>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</si>
  <si>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</si>
  <si>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</si>
  <si>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</si>
  <si>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</si>
  <si>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</si>
  <si>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</si>
  <si>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</si>
  <si>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</si>
  <si>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</si>
  <si>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</si>
  <si>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</si>
  <si>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</si>
  <si>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</si>
  <si>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</si>
  <si>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</si>
  <si>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</si>
  <si>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</si>
  <si>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</si>
  <si>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</si>
  <si>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</si>
  <si>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</si>
  <si>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</si>
  <si>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</si>
  <si>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</si>
  <si>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</si>
  <si>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</si>
  <si>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</si>
  <si>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</si>
  <si>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</si>
  <si>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</si>
  <si>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</si>
  <si>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</si>
  <si>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</si>
  <si>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</si>
  <si>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</si>
  <si>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</si>
  <si>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</si>
  <si>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</si>
  <si>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</si>
  <si>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</si>
  <si>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</si>
  <si>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</si>
  <si>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</si>
  <si>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</si>
  <si>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</si>
  <si>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</si>
  <si>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</si>
  <si>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</si>
  <si>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</si>
  <si>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</si>
  <si>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</si>
  <si>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</si>
  <si>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</si>
  <si>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</si>
  <si>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</si>
  <si>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</si>
  <si>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</si>
  <si>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</si>
  <si>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</si>
  <si>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</si>
  <si>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</si>
  <si>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</si>
  <si>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</si>
  <si>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</si>
  <si>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</si>
  <si>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</si>
  <si>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</si>
  <si>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</si>
  <si>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</si>
  <si>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</si>
  <si>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</si>
  <si>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</si>
  <si>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</si>
  <si>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</si>
  <si>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</si>
  <si>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</si>
  <si>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</si>
  <si>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</si>
  <si>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</si>
  <si>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</si>
  <si>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</si>
  <si>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</si>
  <si>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</si>
  <si>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</si>
  <si>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</si>
  <si>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</si>
  <si>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</si>
  <si>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</si>
  <si>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</si>
  <si>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</si>
  <si>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</si>
  <si>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</si>
  <si>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</si>
  <si>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</si>
  <si>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</si>
  <si>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</si>
  <si>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</si>
  <si>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</si>
  <si>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</si>
  <si>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</si>
  <si>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</si>
  <si>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</si>
  <si>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</si>
  <si>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</si>
  <si>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</si>
  <si>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</si>
  <si>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</si>
  <si>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</si>
  <si>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</si>
  <si>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</si>
  <si>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</si>
  <si>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</si>
  <si>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</si>
  <si>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</si>
  <si>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</si>
  <si>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</si>
  <si>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</si>
  <si>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</si>
  <si>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</si>
  <si>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</si>
  <si>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</si>
  <si>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</si>
  <si>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</si>
  <si>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</si>
  <si>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</si>
  <si>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</si>
  <si>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</si>
  <si>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</si>
  <si>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</si>
  <si>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</si>
  <si>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</si>
  <si>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</si>
  <si>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</si>
  <si>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</si>
  <si>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</si>
  <si>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</si>
  <si>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</si>
  <si>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</si>
  <si>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</si>
  <si>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</si>
  <si>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</si>
  <si>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</si>
  <si>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</si>
  <si>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</si>
  <si>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</si>
  <si>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</si>
  <si>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</si>
  <si>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</si>
  <si>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</si>
  <si>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</si>
  <si>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</si>
  <si>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</si>
  <si>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</si>
  <si>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</si>
  <si>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</si>
  <si>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</si>
  <si>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</si>
  <si>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</si>
  <si>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</si>
  <si>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</si>
  <si>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</si>
  <si>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</si>
  <si>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</si>
  <si>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</si>
  <si>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</si>
  <si>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</si>
  <si>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</si>
  <si>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</si>
  <si>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</si>
  <si>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</si>
  <si>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</si>
  <si>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</si>
  <si>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</si>
  <si>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</si>
  <si>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</si>
  <si>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</si>
  <si>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</si>
  <si>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</si>
  <si>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</si>
  <si>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</si>
  <si>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</si>
  <si>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</si>
  <si>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</si>
  <si>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</si>
  <si>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</si>
  <si>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</si>
  <si>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</si>
  <si>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</si>
  <si>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</si>
  <si>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</si>
  <si>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</si>
  <si>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</si>
  <si>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</si>
  <si>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</si>
  <si>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</si>
  <si>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</si>
  <si>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</si>
  <si>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</si>
  <si>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</si>
  <si>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</si>
  <si>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</si>
  <si>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</si>
  <si>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</si>
  <si>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</si>
  <si>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</si>
  <si>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</si>
  <si>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</si>
  <si>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</si>
  <si>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</si>
  <si>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</si>
  <si>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</si>
  <si>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</si>
  <si>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</si>
  <si>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</si>
  <si>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</si>
  <si>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</si>
  <si>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</si>
  <si>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</si>
  <si>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</si>
  <si>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</si>
  <si>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</si>
  <si>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</si>
  <si>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</si>
  <si>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</si>
  <si>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</si>
  <si>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</si>
  <si>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</si>
  <si>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</si>
  <si>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</si>
  <si>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</si>
  <si>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</si>
  <si>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</si>
  <si>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</si>
  <si>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</si>
  <si>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</si>
  <si>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</si>
  <si>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</si>
  <si>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</si>
  <si>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</si>
  <si>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</si>
  <si>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</si>
  <si>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</si>
  <si>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</si>
  <si>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</si>
  <si>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</si>
  <si>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</si>
  <si>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</si>
  <si>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</si>
  <si>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</si>
  <si>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</si>
  <si>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</si>
  <si>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</si>
  <si>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</si>
  <si>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</si>
  <si>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</si>
  <si>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</si>
  <si>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</si>
  <si>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</si>
  <si>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</si>
  <si>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</si>
  <si>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</si>
  <si>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</si>
  <si>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</si>
  <si>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</si>
  <si>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</si>
  <si>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</si>
  <si>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</si>
  <si>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</si>
  <si>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</si>
  <si>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</si>
  <si>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</si>
  <si>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</si>
  <si>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</si>
  <si>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</si>
  <si>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</si>
  <si>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</si>
  <si>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</si>
  <si>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</si>
  <si>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</si>
  <si>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</si>
  <si>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</si>
  <si>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</si>
  <si>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</si>
  <si>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</si>
  <si>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</si>
  <si>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</si>
  <si>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</si>
  <si>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</si>
  <si>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</si>
  <si>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</si>
  <si>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</si>
  <si>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</si>
  <si>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</si>
  <si>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</si>
  <si>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</si>
  <si>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</si>
  <si>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</si>
  <si>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</si>
  <si>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</si>
  <si>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</si>
  <si>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</si>
  <si>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</si>
  <si>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</si>
  <si>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</si>
  <si>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</si>
  <si>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</si>
  <si>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</si>
  <si>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</si>
  <si>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</si>
  <si>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</si>
  <si>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</si>
  <si>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</si>
  <si>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</si>
  <si>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</si>
  <si>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</si>
  <si>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</si>
  <si>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</si>
  <si>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</si>
  <si>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</si>
  <si>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</si>
  <si>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</si>
  <si>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</si>
  <si>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</si>
  <si>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</si>
  <si>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</si>
  <si>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</si>
  <si>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</si>
  <si>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</si>
  <si>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</si>
  <si>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</si>
  <si>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</si>
  <si>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</si>
  <si>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</si>
  <si>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</si>
  <si>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</si>
  <si>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</si>
  <si>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</si>
  <si>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</si>
  <si>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</si>
  <si>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</si>
  <si>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</si>
  <si>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</si>
  <si>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</si>
  <si>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</si>
  <si>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</si>
  <si>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</si>
  <si>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</si>
  <si>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</si>
  <si>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</si>
  <si>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</si>
  <si>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</si>
  <si>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</si>
  <si>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</si>
  <si>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</si>
  <si>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</si>
  <si>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</si>
  <si>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</si>
  <si>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</si>
  <si>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</si>
  <si>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</si>
  <si>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</si>
  <si>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</si>
  <si>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</si>
  <si>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</si>
  <si>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</si>
  <si>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</si>
  <si>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</si>
  <si>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</si>
  <si>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</si>
  <si>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</si>
  <si>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</si>
  <si>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</si>
  <si>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</si>
  <si>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</si>
  <si>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</si>
  <si>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</si>
  <si>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</si>
  <si>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</si>
  <si>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</si>
  <si>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</si>
  <si>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</si>
  <si>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</si>
  <si>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</si>
  <si>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</si>
  <si>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</si>
  <si>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</si>
  <si>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</si>
  <si>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</si>
  <si>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</si>
  <si>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</si>
  <si>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</si>
  <si>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</si>
  <si>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</si>
  <si>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</si>
  <si>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</si>
  <si>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</si>
  <si>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</si>
  <si>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</si>
  <si>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</si>
  <si>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</si>
  <si>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</si>
  <si>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</si>
  <si>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</si>
  <si>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</si>
  <si>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</si>
  <si>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</si>
  <si>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</si>
  <si>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</si>
  <si>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</si>
  <si>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</si>
  <si>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</si>
  <si>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</si>
  <si>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</si>
  <si>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</si>
  <si>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</si>
  <si>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</si>
  <si>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</si>
  <si>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</si>
  <si>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</si>
  <si>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</si>
  <si>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</si>
  <si>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</si>
  <si>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</si>
  <si>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</si>
  <si>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</si>
  <si>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</si>
  <si>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</si>
  <si>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</si>
  <si>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</si>
  <si>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</si>
  <si>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</si>
  <si>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</si>
  <si>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</si>
  <si>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</si>
  <si>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</si>
  <si>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</si>
  <si>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</si>
  <si>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</si>
  <si>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</si>
  <si>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</si>
  <si>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</si>
  <si>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</si>
  <si>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</si>
  <si>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</si>
  <si>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</si>
  <si>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</si>
  <si>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</si>
  <si>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</si>
  <si>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</si>
  <si>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</si>
  <si>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</si>
  <si>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</si>
  <si>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</si>
  <si>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</si>
  <si>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</si>
  <si>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</si>
  <si>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</si>
  <si>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</si>
  <si>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</si>
  <si>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</si>
  <si>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</si>
  <si>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</si>
  <si>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</si>
  <si>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</si>
  <si>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</si>
  <si>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</si>
  <si>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</si>
  <si>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</si>
  <si>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</si>
  <si>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</si>
  <si>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</si>
  <si>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</si>
  <si>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</si>
  <si>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</si>
  <si>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</si>
  <si>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</si>
  <si>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</si>
  <si>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</si>
  <si>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</si>
  <si>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</si>
  <si>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</si>
  <si>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</si>
  <si>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</si>
  <si>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</si>
  <si>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</si>
  <si>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</si>
  <si>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</si>
  <si>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</si>
  <si>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</si>
  <si>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</si>
  <si>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</si>
  <si>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</si>
  <si>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</si>
  <si>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</si>
  <si>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</si>
  <si>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</si>
  <si>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</si>
  <si>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</si>
  <si>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</si>
  <si>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</si>
  <si>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</si>
  <si>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</si>
  <si>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</si>
  <si>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</si>
  <si>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</si>
  <si>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</si>
  <si>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</si>
  <si>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</si>
  <si>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</si>
  <si>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</si>
  <si>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</si>
  <si>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</si>
  <si>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</si>
  <si>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</si>
  <si>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</si>
  <si>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</si>
  <si>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</si>
  <si>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</si>
  <si>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</si>
  <si>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</si>
  <si>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</si>
  <si>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</si>
  <si>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</si>
  <si>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</si>
  <si>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</si>
  <si>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</si>
  <si>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</si>
  <si>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</si>
  <si>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</si>
  <si>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</si>
  <si>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</si>
  <si>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</si>
  <si>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</si>
  <si>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</si>
  <si>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</si>
  <si>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</si>
  <si>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</si>
  <si>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</si>
  <si>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</si>
  <si>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</si>
  <si>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</si>
  <si>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</si>
  <si>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</si>
  <si>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</si>
  <si>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</si>
  <si>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</si>
  <si>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</si>
  <si>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</si>
  <si>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</si>
  <si>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</si>
  <si>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</si>
  <si>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</si>
  <si>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</si>
  <si>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</si>
  <si>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</si>
  <si>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</si>
  <si>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</si>
  <si>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</si>
  <si>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</si>
  <si>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</si>
  <si>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</si>
  <si>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</si>
  <si>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</si>
  <si>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</si>
  <si>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</si>
  <si>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</si>
  <si>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</si>
  <si>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</si>
  <si>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</si>
  <si>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</si>
  <si>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</si>
  <si>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</si>
  <si>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</si>
  <si>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</si>
  <si>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</si>
  <si>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</si>
  <si>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</si>
  <si>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</si>
  <si>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</si>
  <si>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</si>
  <si>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</si>
  <si>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</si>
  <si>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</si>
  <si>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</si>
  <si>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</si>
  <si>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</si>
  <si>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</si>
  <si>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</si>
  <si>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</si>
  <si>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</si>
  <si>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</si>
  <si>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</si>
  <si>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</si>
  <si>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</si>
  <si>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</si>
  <si>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</si>
  <si>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</si>
  <si>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</si>
  <si>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</si>
  <si>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</si>
  <si>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</si>
  <si>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</si>
  <si>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</si>
  <si>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</si>
  <si>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</si>
  <si>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</si>
  <si>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</si>
  <si>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</si>
  <si>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</si>
  <si>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</si>
  <si>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</si>
  <si>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</si>
  <si>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</si>
  <si>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</si>
  <si>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</si>
  <si>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</si>
  <si>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</si>
  <si>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</si>
  <si>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</si>
  <si>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</si>
  <si>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</si>
  <si>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</si>
  <si>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</si>
  <si>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</si>
  <si>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</si>
  <si>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</si>
  <si>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</si>
  <si>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</si>
  <si>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</si>
  <si>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</si>
  <si>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</si>
  <si>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</si>
  <si>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</si>
  <si>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</si>
  <si>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</si>
  <si>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</si>
  <si>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</si>
  <si>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</si>
  <si>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</si>
  <si>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</si>
  <si>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</si>
  <si>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</si>
  <si>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</si>
  <si>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</si>
  <si>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</si>
  <si>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</si>
  <si>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</si>
  <si>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</si>
  <si>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</si>
  <si>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</si>
  <si>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</si>
  <si>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</si>
  <si>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</si>
  <si>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</si>
  <si>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</si>
  <si>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</si>
  <si>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</si>
  <si>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</si>
  <si>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</si>
  <si>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</si>
  <si>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</si>
  <si>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</si>
  <si>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</si>
  <si>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</si>
  <si>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</si>
  <si>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</si>
  <si>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</si>
  <si>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</si>
  <si>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</si>
  <si>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</si>
  <si>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</si>
  <si>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</si>
  <si>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</si>
  <si>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</si>
  <si>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</si>
  <si>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</si>
  <si>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</si>
  <si>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</si>
  <si>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</si>
  <si>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</si>
  <si>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</si>
  <si>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</si>
  <si>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</si>
  <si>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</si>
  <si>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</si>
  <si>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</si>
  <si>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</si>
  <si>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</si>
  <si>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</si>
  <si>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</si>
  <si>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</si>
  <si>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</si>
  <si>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</si>
  <si>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</si>
  <si>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</si>
  <si>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</si>
  <si>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</si>
  <si>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</si>
  <si>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</si>
  <si>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</si>
  <si>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</si>
  <si>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</si>
  <si>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</si>
  <si>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</si>
  <si>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</si>
  <si>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</si>
  <si>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</si>
  <si>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</si>
  <si>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</si>
  <si>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</si>
  <si>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</si>
  <si>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</si>
  <si>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</si>
  <si>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</si>
  <si>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</si>
  <si>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</si>
  <si>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</si>
  <si>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</si>
  <si>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</si>
  <si>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</si>
  <si>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</si>
  <si>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</si>
  <si>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</si>
  <si>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</si>
  <si>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</si>
  <si>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</si>
  <si>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</si>
  <si>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</si>
  <si>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</si>
  <si>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</si>
  <si>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</si>
  <si>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</si>
  <si>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</si>
  <si>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</si>
  <si>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</si>
  <si>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</si>
  <si>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</si>
  <si>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</si>
  <si>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</si>
  <si>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</si>
  <si>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</si>
  <si>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</si>
  <si>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</si>
  <si>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</si>
  <si>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</si>
  <si>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</si>
  <si>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</si>
  <si>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</si>
  <si>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</si>
  <si>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</si>
  <si>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</si>
  <si>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</si>
  <si>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</si>
  <si>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</si>
  <si>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</si>
  <si>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</si>
  <si>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</si>
  <si>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</si>
  <si>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</si>
  <si>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</si>
  <si>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</si>
  <si>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</si>
  <si>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</si>
  <si>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</si>
  <si>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</si>
  <si>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</si>
  <si>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</si>
  <si>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</si>
  <si>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</si>
  <si>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</si>
  <si>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</si>
  <si>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</si>
  <si>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</si>
  <si>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</si>
  <si>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</si>
  <si>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</si>
  <si>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</si>
  <si>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</si>
  <si>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</si>
  <si>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</si>
  <si>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</si>
  <si>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</si>
  <si>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</si>
  <si>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</si>
  <si>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</si>
  <si>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</si>
  <si>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</si>
  <si>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</si>
  <si>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</si>
  <si>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</si>
  <si>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</si>
  <si>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</si>
  <si>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</si>
  <si>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</si>
  <si>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</si>
  <si>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</si>
  <si>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</si>
  <si>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</si>
  <si>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</si>
  <si>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</si>
  <si>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</si>
  <si>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</si>
  <si>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</si>
  <si>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</si>
  <si>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</si>
  <si>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</si>
  <si>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</si>
  <si>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</si>
  <si>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</si>
  <si>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</si>
  <si>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</si>
  <si>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</si>
  <si>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</si>
  <si>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</si>
  <si>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</si>
  <si>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</si>
  <si>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</si>
  <si>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</si>
  <si>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</si>
  <si>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</si>
  <si>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</si>
  <si>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</si>
  <si>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</si>
  <si>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</si>
  <si>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</si>
  <si>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</si>
  <si>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</si>
  <si>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</si>
  <si>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</si>
  <si>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</si>
  <si>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</si>
  <si>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</si>
  <si>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</si>
  <si>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</si>
  <si>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</si>
  <si>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</si>
  <si>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</si>
  <si>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</si>
  <si>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</si>
  <si>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</si>
  <si>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</si>
  <si>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</si>
  <si>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</si>
  <si>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</si>
  <si>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</si>
  <si>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</si>
  <si>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</si>
  <si>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</si>
  <si>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</si>
  <si>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</si>
  <si>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</si>
  <si>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</si>
  <si>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</si>
  <si>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</si>
  <si>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</si>
  <si>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</si>
  <si>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</si>
  <si>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</si>
  <si>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</si>
  <si>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</si>
  <si>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</si>
  <si>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</si>
  <si>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</si>
  <si>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</si>
  <si>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</si>
  <si>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</si>
  <si>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</si>
  <si>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</si>
  <si>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</si>
  <si>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</si>
  <si>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</si>
  <si>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</si>
  <si>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</si>
  <si>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</si>
  <si>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</si>
  <si>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</si>
  <si>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</si>
  <si>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</si>
  <si>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</si>
  <si>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</si>
  <si>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</si>
  <si>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</si>
  <si>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</si>
  <si>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</si>
  <si>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</si>
  <si>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</si>
  <si>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</si>
  <si>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</si>
  <si>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</si>
  <si>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</si>
  <si>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</si>
  <si>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</si>
  <si>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</si>
  <si>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</si>
  <si>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</si>
  <si>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</si>
  <si>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</si>
  <si>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</si>
  <si>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</si>
  <si>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</si>
  <si>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</si>
  <si>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</si>
  <si>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</si>
  <si>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</si>
  <si>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</si>
  <si>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</si>
  <si>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</si>
  <si>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</si>
  <si>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</si>
  <si>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</si>
  <si>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</si>
  <si>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</si>
  <si>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</si>
  <si>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</si>
  <si>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</si>
  <si>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</si>
  <si>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</si>
  <si>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</si>
  <si>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</si>
  <si>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</si>
  <si>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</si>
  <si>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</si>
  <si>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</si>
  <si>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</si>
  <si>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</si>
  <si>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</si>
  <si>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</si>
  <si>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</si>
  <si>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</si>
  <si>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</si>
  <si>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</si>
  <si>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</si>
  <si>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</si>
  <si>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</si>
  <si>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</si>
  <si>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</si>
  <si>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</si>
  <si>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</si>
  <si>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</si>
  <si>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</si>
  <si>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</si>
  <si>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</si>
  <si>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</si>
  <si>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</si>
  <si>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</si>
  <si>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</si>
  <si>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</si>
  <si>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</si>
  <si>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</si>
  <si>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</si>
  <si>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</si>
  <si>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</si>
  <si>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</si>
  <si>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</si>
  <si>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</si>
  <si>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</si>
  <si>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</si>
  <si>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</si>
  <si>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</si>
  <si>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</si>
  <si>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</si>
  <si>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</si>
  <si>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</si>
  <si>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</si>
  <si>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</si>
  <si>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</si>
  <si>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</si>
  <si>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</si>
  <si>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</si>
  <si>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</si>
  <si>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</si>
  <si>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</si>
  <si>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</si>
  <si>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</si>
  <si>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</si>
  <si>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</si>
  <si>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</si>
  <si>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</si>
  <si>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</si>
  <si>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</si>
  <si>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</si>
  <si>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</si>
  <si>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</si>
  <si>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</si>
  <si>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</si>
  <si>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</si>
  <si>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</si>
  <si>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</si>
  <si>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</si>
  <si>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</si>
  <si>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</si>
  <si>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</si>
  <si>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</si>
  <si>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</si>
  <si>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</si>
  <si>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</si>
  <si>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</si>
  <si>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</si>
  <si>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</si>
  <si>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</si>
  <si>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</si>
  <si>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</si>
  <si>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</si>
  <si>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</si>
  <si>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</si>
  <si>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</si>
  <si>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</si>
  <si>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</si>
  <si>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</si>
  <si>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</si>
  <si>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</si>
  <si>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</si>
  <si>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</si>
  <si>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</si>
  <si>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</si>
  <si>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</si>
  <si>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</si>
  <si>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</si>
  <si>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</si>
  <si>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</si>
  <si>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</si>
  <si>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</si>
  <si>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</si>
  <si>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</si>
  <si>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</si>
  <si>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</si>
  <si>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</si>
  <si>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</si>
  <si>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</si>
  <si>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</si>
  <si>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</si>
  <si>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</si>
  <si>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</si>
  <si>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</si>
  <si>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</si>
  <si>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</si>
  <si>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</si>
  <si>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</si>
  <si>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</si>
  <si>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</si>
  <si>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</si>
  <si>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</si>
  <si>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</si>
  <si>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</si>
  <si>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</si>
  <si>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</si>
  <si>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</si>
  <si>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</si>
  <si>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</si>
  <si>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</si>
  <si>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</si>
  <si>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</si>
  <si>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</si>
  <si>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</si>
  <si>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</si>
  <si>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</si>
  <si>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</si>
  <si>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</si>
  <si>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</si>
  <si>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</si>
  <si>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</si>
  <si>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</si>
  <si>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</si>
  <si>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</si>
  <si>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</si>
  <si>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</si>
  <si>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</si>
  <si>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</si>
  <si>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</si>
  <si>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</si>
  <si>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</si>
  <si>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</si>
  <si>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</si>
  <si>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</si>
  <si>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</si>
  <si>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</si>
  <si>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</si>
  <si>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</si>
  <si>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</si>
  <si>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</si>
  <si>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</si>
  <si>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</si>
  <si>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</si>
  <si>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</si>
  <si>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</si>
  <si>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</si>
  <si>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</si>
  <si>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</si>
  <si>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</si>
  <si>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</si>
  <si>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</si>
  <si>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</si>
  <si>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</si>
  <si>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</si>
  <si>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</si>
  <si>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</si>
  <si>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</si>
  <si>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</si>
  <si>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</si>
  <si>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</si>
  <si>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</si>
  <si>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</si>
  <si>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</si>
  <si>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</si>
  <si>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</si>
  <si>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</si>
  <si>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</si>
  <si>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</si>
  <si>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</si>
  <si>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</si>
  <si>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</si>
  <si>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</si>
  <si>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</si>
  <si>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</si>
  <si>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</si>
  <si>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</si>
  <si>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</si>
  <si>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</si>
  <si>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</si>
  <si>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</si>
  <si>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</si>
  <si>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</si>
  <si>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</si>
  <si>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</si>
  <si>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</si>
  <si>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</si>
  <si>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</si>
  <si>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</si>
  <si>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</si>
  <si>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</si>
  <si>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</si>
  <si>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</si>
  <si>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</si>
  <si>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</si>
  <si>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</si>
  <si>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</si>
  <si>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</si>
  <si>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</si>
  <si>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</si>
  <si>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</si>
  <si>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</si>
  <si>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</si>
  <si>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</si>
  <si>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</si>
  <si>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</si>
  <si>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</si>
  <si>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</si>
  <si>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</si>
  <si>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</si>
  <si>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</si>
  <si>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</si>
  <si>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</si>
  <si>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</si>
  <si>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</si>
  <si>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</si>
  <si>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</si>
  <si>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</si>
  <si>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</si>
  <si>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</si>
  <si>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</si>
  <si>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</si>
  <si>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</si>
  <si>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</si>
  <si>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</si>
  <si>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</si>
  <si>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</si>
  <si>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</si>
  <si>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</si>
  <si>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</si>
  <si>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</si>
  <si>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</si>
  <si>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</si>
  <si>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</si>
  <si>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</si>
  <si>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</si>
  <si>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</si>
  <si>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</si>
  <si>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</si>
  <si>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</si>
  <si>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</si>
  <si>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</si>
  <si>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</si>
  <si>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</si>
  <si>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</si>
  <si>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</si>
  <si>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</si>
  <si>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</si>
  <si>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</si>
  <si>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</si>
  <si>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</si>
  <si>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</si>
  <si>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</si>
  <si>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</si>
  <si>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</si>
  <si>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</si>
  <si>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</si>
  <si>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</si>
  <si>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</si>
  <si>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</si>
  <si>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</si>
  <si>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</si>
  <si>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</si>
  <si>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</si>
  <si>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</si>
  <si>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</si>
  <si>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</si>
  <si>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</si>
  <si>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</si>
  <si>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</si>
  <si>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</si>
  <si>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</si>
  <si>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</si>
  <si>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</si>
  <si>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</si>
  <si>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</si>
  <si>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</si>
  <si>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</si>
  <si>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</si>
  <si>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</si>
  <si>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</si>
  <si>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</si>
  <si>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</si>
  <si>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</si>
  <si>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</si>
  <si>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</si>
  <si>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</si>
  <si>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</si>
  <si>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</si>
  <si>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</si>
  <si>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</si>
  <si>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</si>
  <si>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</si>
  <si>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</si>
  <si>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</si>
  <si>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</si>
  <si>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</si>
  <si>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</si>
  <si>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</si>
  <si>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</si>
  <si>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</si>
  <si>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</si>
  <si>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</si>
  <si>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</si>
  <si>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</si>
  <si>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</si>
  <si>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</si>
  <si>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</si>
  <si>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</si>
  <si>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</si>
  <si>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</si>
  <si>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</si>
  <si>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</si>
  <si>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</si>
  <si>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</si>
  <si>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</si>
  <si>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</si>
  <si>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</si>
  <si>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</si>
  <si>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</si>
  <si>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</si>
  <si>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</si>
  <si>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</si>
  <si>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</si>
  <si>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</si>
  <si>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</si>
  <si>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</si>
  <si>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</si>
  <si>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</si>
  <si>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</si>
  <si>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</si>
  <si>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</si>
  <si>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</si>
  <si>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</si>
  <si>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</si>
  <si>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</si>
  <si>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</si>
  <si>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</si>
  <si>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</si>
  <si>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</si>
  <si>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</si>
  <si>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</si>
  <si>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</si>
  <si>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</si>
  <si>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</si>
  <si>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</si>
  <si>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</si>
  <si>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</si>
  <si>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</si>
  <si>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</si>
  <si>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</si>
  <si>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</si>
  <si>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</si>
  <si>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</si>
  <si>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</si>
  <si>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</si>
  <si>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</si>
  <si>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</si>
  <si>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</si>
  <si>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</si>
  <si>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</si>
  <si>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</si>
  <si>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</si>
  <si>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</si>
  <si>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</si>
  <si>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</si>
  <si>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</si>
  <si>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</si>
  <si>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</si>
  <si>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</si>
  <si>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</si>
  <si>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</si>
  <si>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</si>
  <si>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</si>
  <si>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</si>
  <si>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</si>
  <si>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</si>
  <si>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</si>
  <si>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</si>
  <si>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</si>
  <si>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</si>
  <si>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</si>
  <si>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</si>
  <si>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</si>
  <si>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</si>
  <si>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</si>
  <si>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</si>
  <si>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</si>
  <si>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</si>
  <si>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</si>
  <si>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</si>
  <si>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</si>
  <si>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</si>
  <si>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</si>
  <si>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</si>
  <si>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</si>
  <si>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</si>
  <si>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</si>
  <si>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</si>
  <si>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</si>
  <si>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</si>
  <si>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</si>
  <si>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</si>
  <si>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</si>
  <si>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</si>
  <si>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</si>
  <si>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</si>
  <si>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</si>
  <si>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</si>
  <si>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</si>
  <si>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</si>
  <si>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</si>
  <si>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</si>
  <si>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</si>
  <si>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</si>
  <si>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</si>
  <si>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</si>
  <si>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</si>
  <si>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</si>
  <si>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</si>
  <si>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</si>
  <si>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</si>
  <si>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</si>
  <si>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</si>
  <si>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</si>
  <si>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</si>
  <si>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</si>
  <si>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</si>
  <si>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</si>
  <si>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</si>
  <si>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</si>
  <si>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</si>
  <si>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</si>
  <si>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</si>
  <si>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</si>
  <si>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</si>
  <si>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</si>
  <si>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</si>
  <si>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</si>
  <si>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</si>
  <si>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</si>
  <si>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</si>
  <si>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</si>
  <si>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</si>
  <si>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</si>
  <si>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</si>
  <si>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</si>
  <si>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</si>
  <si>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</si>
  <si>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</si>
  <si>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</si>
  <si>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</si>
  <si>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</si>
  <si>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</si>
  <si>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</si>
  <si>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</si>
  <si>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</si>
  <si>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</si>
  <si>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</si>
  <si>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</si>
  <si>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</si>
  <si>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</si>
  <si>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</si>
  <si>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</si>
  <si>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</si>
  <si>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</si>
  <si>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</si>
  <si>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</si>
  <si>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</si>
  <si>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</si>
  <si>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</si>
  <si>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</si>
  <si>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</si>
  <si>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</si>
  <si>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</si>
  <si>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</si>
  <si>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</si>
  <si>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</si>
  <si>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</si>
  <si>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</si>
  <si>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</si>
  <si>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</si>
  <si>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</si>
  <si>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</si>
  <si>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</si>
  <si>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</si>
  <si>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</si>
  <si>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</si>
  <si>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</si>
  <si>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</si>
  <si>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</si>
  <si>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</si>
  <si>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</si>
  <si>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</si>
  <si>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</si>
  <si>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</si>
  <si>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</si>
  <si>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</si>
  <si>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</si>
  <si>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</si>
  <si>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</si>
  <si>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</si>
  <si>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</si>
  <si>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</si>
  <si>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</si>
  <si>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</si>
  <si>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</si>
  <si>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</si>
  <si>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</si>
  <si>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</si>
  <si>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</si>
  <si>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</si>
  <si>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</si>
  <si>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</si>
  <si>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</si>
  <si>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</si>
  <si>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</si>
  <si>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</si>
  <si>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</si>
  <si>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</si>
  <si>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</si>
  <si>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</si>
  <si>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</si>
  <si>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</si>
  <si>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</si>
  <si>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</si>
  <si>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</si>
  <si>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</si>
  <si>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</si>
  <si>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</si>
  <si>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</si>
  <si>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</si>
  <si>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</si>
  <si>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</si>
  <si>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</si>
  <si>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</si>
  <si>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</si>
  <si>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</si>
  <si>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</si>
  <si>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</si>
  <si>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</si>
  <si>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</si>
  <si>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</si>
  <si>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</si>
  <si>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</si>
  <si>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</si>
  <si>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</si>
  <si>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</si>
  <si>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</si>
  <si>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</si>
  <si>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</si>
  <si>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</si>
  <si>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</si>
  <si>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</si>
  <si>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</si>
  <si>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</si>
  <si>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</si>
  <si>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</si>
  <si>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</si>
  <si>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</si>
  <si>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</si>
  <si>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</si>
  <si>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</si>
  <si>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</si>
  <si>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</si>
  <si>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</si>
  <si>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</si>
  <si>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</si>
  <si>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</si>
  <si>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</si>
  <si>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</si>
  <si>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</si>
  <si>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</si>
  <si>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</si>
  <si>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</si>
  <si>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</si>
  <si>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</si>
  <si>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</si>
  <si>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</si>
  <si>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</si>
  <si>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</si>
  <si>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</si>
  <si>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</si>
  <si>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</si>
  <si>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</si>
  <si>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</si>
  <si>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</si>
  <si>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</si>
  <si>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</si>
  <si>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</si>
  <si>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</si>
  <si>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</si>
  <si>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</si>
  <si>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</si>
  <si>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</si>
  <si>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</si>
  <si>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</si>
  <si>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</si>
  <si>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</si>
  <si>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</si>
  <si>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</si>
  <si>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</si>
  <si>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</si>
  <si>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</si>
  <si>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</si>
  <si>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</si>
  <si>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</si>
  <si>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</si>
  <si>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</si>
  <si>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</si>
  <si>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</si>
  <si>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</si>
  <si>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</si>
  <si>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</si>
  <si>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</si>
  <si>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</si>
  <si>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</si>
  <si>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</si>
  <si>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</si>
  <si>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</si>
  <si>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</si>
  <si>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</si>
  <si>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</si>
  <si>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</si>
  <si>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</si>
  <si>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</si>
  <si>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</si>
  <si>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</si>
  <si>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</si>
  <si>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</si>
  <si>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</si>
  <si>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</si>
  <si>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</si>
  <si>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</si>
  <si>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</si>
  <si>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</si>
  <si>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</si>
  <si>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</si>
  <si>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</si>
  <si>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</si>
  <si>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</si>
  <si>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</si>
  <si>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</si>
  <si>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</si>
  <si>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</si>
  <si>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</si>
  <si>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</si>
  <si>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</si>
  <si>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</si>
  <si>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</si>
  <si>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</si>
  <si>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</si>
  <si>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</si>
  <si>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</si>
  <si>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</si>
  <si>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</si>
  <si>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</si>
  <si>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</si>
  <si>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</si>
  <si>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</si>
  <si>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</si>
  <si>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</si>
  <si>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</si>
  <si>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</si>
  <si>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</si>
  <si>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</si>
  <si>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</si>
  <si>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</si>
  <si>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</si>
  <si>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</si>
  <si>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</si>
  <si>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</si>
  <si>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</si>
  <si>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</si>
  <si>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</si>
  <si>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</si>
  <si>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</si>
  <si>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</si>
  <si>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</si>
  <si>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</si>
  <si>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</si>
  <si>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</si>
  <si>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</si>
  <si>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</si>
  <si>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</si>
  <si>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</si>
  <si>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</si>
  <si>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</si>
  <si>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</si>
  <si>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</si>
  <si>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</si>
  <si>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</si>
  <si>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</si>
  <si>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</si>
  <si>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</si>
  <si>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</si>
  <si>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</si>
  <si>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</si>
  <si>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</si>
  <si>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</si>
  <si>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</si>
  <si>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</si>
  <si>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</si>
  <si>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</si>
  <si>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</si>
  <si>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</si>
  <si>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</si>
  <si>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</si>
  <si>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</si>
  <si>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</si>
  <si>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</si>
  <si>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</si>
  <si>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</si>
  <si>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</si>
  <si>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</si>
  <si>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</si>
  <si>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</si>
  <si>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</si>
  <si>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</si>
  <si>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</si>
  <si>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</si>
  <si>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</si>
  <si>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</si>
  <si>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</si>
  <si>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</si>
  <si>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</si>
  <si>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</si>
  <si>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</si>
  <si>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</si>
  <si>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</si>
  <si>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</si>
  <si>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</si>
  <si>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</si>
  <si>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</si>
  <si>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</si>
  <si>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</si>
  <si>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</si>
  <si>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</si>
  <si>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</si>
  <si>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</si>
  <si>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</si>
  <si>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</si>
  <si>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</si>
  <si>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</si>
  <si>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</si>
  <si>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</si>
  <si>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</si>
  <si>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</si>
  <si>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</si>
  <si>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</si>
  <si>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</si>
  <si>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</si>
  <si>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</si>
  <si>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</si>
  <si>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</si>
  <si>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</si>
  <si>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</si>
  <si>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</si>
  <si>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</si>
  <si>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</si>
  <si>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</si>
  <si>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</si>
  <si>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</si>
  <si>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</si>
  <si>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</si>
  <si>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</si>
  <si>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</si>
  <si>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</si>
  <si>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</si>
  <si>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</si>
  <si>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</si>
  <si>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</si>
  <si>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</si>
  <si>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</si>
  <si>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</si>
  <si>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</si>
  <si>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</si>
  <si>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</si>
  <si>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</si>
  <si>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</si>
  <si>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</si>
  <si>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</si>
  <si>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</si>
  <si>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</si>
  <si>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</si>
  <si>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</si>
  <si>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</si>
  <si>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</si>
  <si>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</si>
  <si>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</si>
  <si>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</si>
  <si>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</si>
  <si>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</si>
  <si>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</si>
  <si>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</si>
  <si>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</si>
  <si>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</si>
  <si>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</si>
  <si>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</si>
  <si>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</si>
  <si>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</si>
  <si>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</si>
  <si>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</si>
  <si>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</si>
  <si>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</si>
  <si>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</si>
  <si>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</si>
  <si>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</si>
  <si>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</si>
  <si>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</si>
  <si>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</si>
  <si>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</si>
  <si>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</si>
  <si>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</si>
  <si>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</si>
  <si>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</si>
  <si>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</si>
  <si>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</si>
  <si>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</si>
  <si>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</si>
  <si>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</si>
  <si>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</si>
  <si>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</si>
  <si>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</si>
  <si>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</si>
  <si>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</si>
  <si>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</si>
  <si>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</si>
  <si>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</si>
  <si>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</si>
  <si>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</si>
  <si>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</si>
  <si>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</si>
  <si>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</si>
  <si>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</si>
  <si>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</si>
  <si>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</si>
  <si>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</si>
  <si>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</si>
  <si>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</si>
  <si>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</si>
  <si>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</si>
  <si>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</si>
  <si>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</si>
  <si>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</si>
  <si>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</si>
  <si>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</si>
  <si>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</si>
  <si>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</si>
  <si>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</si>
  <si>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</si>
  <si>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</si>
  <si>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</si>
  <si>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</si>
  <si>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</si>
  <si>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</si>
  <si>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</si>
  <si>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</si>
  <si>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</si>
  <si>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</si>
  <si>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</si>
  <si>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</si>
  <si>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</si>
  <si>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</si>
  <si>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</si>
  <si>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</si>
  <si>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</si>
  <si>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</si>
  <si>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</si>
  <si>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</si>
  <si>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</si>
  <si>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</si>
  <si>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</si>
  <si>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</si>
  <si>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</si>
  <si>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</si>
  <si>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</si>
  <si>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</si>
  <si>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</si>
  <si>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</si>
  <si>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</si>
  <si>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</si>
  <si>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</si>
  <si>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</si>
  <si>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</si>
  <si>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</si>
  <si>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</si>
  <si>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</si>
  <si>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</si>
  <si>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</si>
  <si>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</si>
  <si>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</si>
  <si>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</si>
  <si>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</si>
  <si>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</si>
  <si>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</si>
  <si>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</si>
  <si>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</si>
  <si>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</si>
  <si>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</si>
  <si>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</si>
  <si>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</si>
  <si>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</si>
  <si>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</si>
  <si>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</si>
  <si>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</si>
  <si>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</si>
  <si>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</si>
  <si>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</si>
  <si>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</si>
  <si>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</si>
  <si>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</si>
  <si>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</si>
  <si>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</si>
  <si>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</si>
  <si>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</si>
  <si>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</si>
  <si>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</si>
  <si>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</si>
  <si>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</si>
  <si>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</si>
  <si>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</si>
  <si>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</si>
  <si>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</si>
  <si>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</si>
  <si>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</si>
  <si>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</si>
  <si>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</si>
  <si>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</si>
  <si>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</si>
  <si>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</si>
  <si>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</si>
  <si>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</si>
  <si>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</si>
  <si>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</si>
  <si>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</si>
  <si>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</si>
  <si>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</si>
  <si>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</si>
  <si>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</si>
  <si>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</si>
  <si>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</si>
  <si>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</si>
  <si>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</si>
  <si>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</si>
  <si>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</si>
  <si>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</si>
  <si>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</si>
  <si>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</si>
  <si>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</si>
  <si>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</si>
  <si>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</si>
  <si>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</si>
  <si>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</si>
  <si>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</si>
  <si>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</si>
  <si>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</si>
  <si>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</si>
  <si>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</si>
  <si>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</si>
  <si>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</si>
  <si>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</si>
  <si>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</si>
  <si>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</si>
  <si>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</si>
  <si>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</si>
  <si>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</si>
  <si>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</si>
  <si>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</si>
  <si>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</si>
  <si>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</si>
  <si>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</si>
  <si>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</si>
  <si>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</si>
  <si>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</si>
  <si>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</si>
  <si>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</si>
  <si>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</si>
  <si>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</si>
  <si>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</si>
  <si>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</si>
  <si>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</si>
  <si>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</si>
  <si>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</si>
  <si>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</si>
  <si>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</si>
  <si>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</si>
  <si>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</si>
  <si>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</si>
  <si>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</si>
  <si>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</si>
  <si>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</si>
  <si>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</si>
  <si>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</si>
  <si>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</si>
  <si>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</si>
  <si>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</si>
  <si>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</si>
  <si>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</si>
  <si>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</si>
  <si>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</si>
  <si>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</si>
  <si>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</si>
  <si>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</si>
  <si>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</si>
  <si>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</si>
  <si>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</si>
  <si>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</si>
  <si>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</si>
  <si>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</si>
  <si>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</si>
  <si>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</si>
  <si>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</si>
  <si>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</si>
  <si>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</si>
  <si>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</si>
  <si>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</si>
  <si>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</si>
  <si>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</si>
  <si>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</si>
  <si>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</si>
  <si>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</si>
  <si>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</si>
  <si>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</si>
  <si>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</si>
  <si>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</si>
  <si>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</si>
  <si>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</si>
  <si>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</si>
  <si>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</si>
  <si>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</si>
  <si>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</si>
  <si>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</si>
  <si>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</si>
  <si>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</si>
  <si>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</si>
  <si>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</si>
  <si>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</si>
  <si>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</si>
  <si>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</si>
  <si>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</si>
  <si>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</si>
  <si>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</si>
  <si>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</si>
  <si>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</si>
  <si>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</si>
  <si>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</si>
  <si>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</si>
  <si>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</si>
  <si>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</si>
  <si>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</si>
  <si>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</si>
  <si>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</si>
  <si>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</si>
  <si>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</si>
  <si>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</si>
  <si>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</si>
  <si>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</si>
  <si>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</si>
  <si>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</si>
  <si>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</si>
  <si>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</si>
  <si>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</si>
  <si>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</si>
  <si>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</si>
  <si>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</si>
  <si>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</si>
  <si>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</si>
  <si>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</si>
  <si>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</si>
  <si>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</si>
  <si>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</si>
  <si>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</si>
  <si>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</si>
  <si>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</si>
  <si>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</si>
  <si>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</si>
  <si>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</si>
  <si>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</si>
  <si>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</si>
  <si>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</si>
  <si>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</si>
  <si>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</si>
  <si>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</si>
  <si>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</si>
  <si>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</si>
  <si>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</si>
  <si>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</si>
  <si>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</si>
  <si>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</si>
  <si>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</si>
  <si>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</si>
  <si>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</si>
  <si>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</si>
  <si>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</si>
  <si>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</si>
  <si>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</si>
  <si>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</si>
  <si>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</si>
  <si>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</si>
  <si>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</si>
  <si>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</si>
  <si>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</si>
  <si>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</si>
  <si>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</si>
  <si>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</si>
  <si>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</si>
  <si>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</si>
  <si>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</si>
  <si>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</si>
  <si>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</si>
  <si>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</si>
  <si>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</si>
  <si>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</si>
  <si>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</si>
  <si>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</si>
  <si>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</si>
  <si>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</si>
  <si>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</si>
  <si>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</si>
  <si>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</si>
  <si>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</si>
  <si>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</si>
  <si>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</si>
  <si>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</si>
  <si>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</si>
  <si>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</si>
  <si>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</si>
  <si>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</si>
  <si>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</si>
  <si>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</si>
  <si>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</si>
  <si>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</si>
  <si>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</si>
  <si>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</si>
  <si>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</si>
  <si>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</si>
  <si>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</si>
  <si>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</si>
  <si>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</si>
  <si>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</si>
  <si>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</si>
  <si>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</si>
  <si>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</si>
  <si>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</si>
  <si>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</si>
  <si>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</si>
  <si>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</si>
  <si>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</si>
  <si>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</si>
  <si>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</si>
  <si>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</si>
  <si>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</si>
  <si>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</si>
  <si>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</si>
  <si>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</si>
  <si>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</si>
  <si>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</si>
  <si>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</si>
  <si>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</si>
  <si>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</si>
  <si>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</si>
  <si>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</si>
  <si>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</si>
  <si>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</si>
  <si>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</si>
  <si>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</si>
  <si>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</si>
  <si>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</si>
  <si>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</si>
  <si>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</si>
  <si>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</si>
  <si>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</si>
  <si>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</si>
  <si>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</si>
  <si>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</si>
  <si>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</si>
  <si>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</si>
  <si>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</si>
  <si>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</si>
  <si>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</si>
  <si>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</si>
  <si>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</si>
  <si>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</si>
  <si>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</si>
  <si>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</si>
  <si>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</si>
  <si>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</si>
  <si>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</si>
  <si>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</si>
  <si>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</si>
  <si>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</si>
  <si>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</si>
  <si>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</si>
  <si>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</si>
  <si>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</si>
  <si>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</si>
  <si>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</si>
  <si>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</si>
  <si>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</si>
  <si>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</si>
  <si>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</si>
  <si>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</si>
  <si>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</si>
  <si>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</si>
  <si>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</si>
  <si>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</si>
  <si>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</si>
  <si>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</si>
  <si>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</si>
  <si>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</si>
  <si>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</si>
  <si>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</si>
  <si>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</si>
  <si>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</si>
  <si>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</si>
  <si>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</si>
  <si>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</si>
  <si>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</si>
  <si>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</si>
  <si>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</si>
  <si>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</si>
  <si>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</si>
  <si>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</si>
  <si>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</si>
  <si>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</si>
  <si>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</si>
  <si>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</si>
  <si>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</si>
  <si>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</si>
  <si>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</si>
  <si>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</si>
  <si>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</si>
  <si>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</si>
  <si>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</si>
  <si>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</si>
  <si>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</si>
  <si>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</si>
  <si>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</si>
  <si>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</si>
  <si>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</si>
  <si>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</si>
  <si>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</si>
  <si>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</si>
  <si>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</si>
  <si>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</si>
  <si>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</si>
  <si>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</si>
  <si>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</si>
  <si>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</si>
  <si>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</si>
  <si>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</si>
  <si>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</si>
  <si>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</si>
  <si>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</si>
  <si>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</si>
  <si>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</si>
  <si>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</si>
  <si>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</si>
  <si>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</si>
  <si>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</si>
  <si>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</si>
  <si>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</si>
  <si>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</si>
  <si>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</si>
  <si>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</si>
  <si>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</si>
  <si>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</si>
  <si>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</si>
  <si>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</si>
  <si>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</si>
  <si>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</si>
  <si>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</si>
  <si>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</si>
  <si>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</si>
  <si>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</si>
  <si>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</si>
  <si>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</si>
  <si>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</si>
  <si>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</si>
  <si>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</si>
  <si>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</si>
  <si>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</si>
  <si>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</si>
  <si>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</si>
  <si>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</si>
  <si>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</si>
  <si>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</si>
  <si>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</si>
  <si>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</si>
  <si>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</si>
  <si>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</si>
  <si>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</si>
  <si>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</si>
  <si>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</si>
  <si>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</si>
  <si>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</si>
  <si>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</si>
  <si>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</si>
  <si>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</si>
  <si>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</si>
  <si>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</si>
  <si>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</si>
  <si>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</si>
  <si>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</si>
  <si>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</si>
  <si>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</si>
  <si>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</si>
  <si>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</si>
  <si>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</si>
  <si>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</si>
  <si>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</si>
  <si>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</si>
  <si>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</si>
  <si>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</si>
  <si>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</si>
  <si>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</si>
  <si>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</si>
  <si>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</si>
  <si>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</si>
  <si>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</si>
  <si>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</si>
  <si>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</si>
  <si>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</si>
  <si>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</si>
  <si>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</si>
  <si>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</si>
  <si>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</si>
  <si>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</si>
  <si>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</si>
  <si>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</si>
  <si>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</si>
  <si>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</si>
  <si>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</si>
  <si>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</si>
  <si>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</si>
  <si>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</si>
  <si>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</si>
  <si>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</si>
  <si>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</si>
  <si>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</si>
  <si>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</si>
  <si>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</si>
  <si>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</si>
  <si>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</si>
  <si>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</si>
  <si>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</si>
  <si>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</si>
  <si>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</si>
  <si>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</si>
  <si>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</si>
  <si>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</si>
  <si>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</si>
  <si>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</si>
  <si>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</si>
  <si>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</si>
  <si>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</si>
  <si>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</si>
  <si>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</si>
  <si>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</si>
  <si>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</si>
  <si>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</si>
  <si>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</si>
  <si>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</si>
  <si>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</si>
  <si>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</si>
  <si>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</si>
  <si>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</si>
  <si>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</si>
  <si>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</si>
  <si>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</si>
  <si>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</si>
  <si>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</si>
  <si>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</si>
  <si>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</si>
  <si>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</si>
  <si>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</si>
  <si>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</si>
  <si>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</si>
  <si>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</si>
  <si>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</si>
  <si>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</si>
  <si>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</si>
  <si>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</si>
  <si>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</si>
  <si>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</si>
  <si>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</si>
  <si>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</si>
  <si>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</si>
  <si>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</si>
  <si>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</si>
  <si>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</si>
  <si>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</si>
  <si>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</si>
  <si>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</si>
  <si>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</si>
  <si>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</si>
  <si>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</si>
  <si>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</si>
  <si>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</si>
  <si>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</si>
  <si>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</si>
  <si>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</si>
  <si>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</si>
  <si>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</si>
  <si>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</si>
  <si>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</si>
  <si>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</si>
  <si>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</si>
  <si>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</si>
  <si>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</si>
  <si>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</si>
  <si>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</si>
  <si>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</si>
  <si>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</si>
  <si>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</si>
  <si>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</si>
  <si>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</si>
  <si>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</si>
  <si>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</si>
  <si>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</si>
  <si>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</si>
  <si>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</si>
  <si>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</si>
  <si>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</si>
  <si>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</si>
  <si>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</si>
  <si>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</si>
  <si>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</si>
  <si>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</si>
  <si>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</si>
  <si>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</si>
  <si>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</si>
  <si>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</si>
  <si>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</si>
  <si>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</si>
  <si>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</si>
  <si>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</si>
  <si>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</si>
  <si>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</si>
  <si>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</si>
  <si>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</si>
  <si>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</si>
  <si>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</si>
  <si>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</si>
  <si>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</si>
  <si>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</si>
  <si>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</si>
  <si>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</si>
  <si>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</si>
  <si>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</si>
  <si>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</si>
  <si>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</si>
  <si>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</si>
  <si>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</si>
  <si>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</si>
  <si>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</si>
  <si>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</si>
  <si>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</si>
  <si>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</si>
  <si>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</si>
  <si>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</si>
  <si>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</si>
  <si>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</si>
  <si>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</si>
  <si>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</si>
  <si>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</si>
  <si>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</si>
  <si>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</si>
  <si>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</si>
  <si>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</si>
  <si>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</si>
  <si>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</si>
  <si>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</si>
  <si>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</si>
  <si>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</si>
  <si>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</si>
  <si>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</si>
  <si>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</si>
  <si>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</si>
  <si>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</si>
  <si>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</si>
  <si>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</si>
  <si>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</si>
  <si>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</si>
  <si>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</si>
  <si>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</si>
  <si>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</si>
  <si>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</si>
  <si>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</si>
  <si>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</si>
  <si>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</si>
  <si>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</si>
  <si>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</si>
  <si>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</si>
  <si>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</si>
  <si>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</si>
  <si>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</si>
  <si>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</si>
  <si>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</si>
  <si>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</si>
  <si>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</si>
  <si>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</si>
  <si>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</si>
  <si>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</si>
  <si>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</si>
  <si>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</si>
  <si>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</si>
  <si>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</si>
  <si>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</si>
  <si>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</si>
  <si>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</si>
  <si>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</si>
  <si>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</si>
  <si>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</si>
  <si>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</si>
  <si>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</si>
  <si>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</si>
  <si>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</si>
  <si>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</si>
  <si>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</si>
  <si>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</si>
  <si>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</si>
  <si>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</si>
  <si>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</si>
  <si>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</si>
  <si>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</si>
  <si>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</si>
  <si>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</si>
  <si>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</si>
  <si>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</si>
  <si>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</si>
  <si>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</si>
  <si>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</si>
  <si>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</si>
  <si>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</si>
  <si>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</si>
  <si>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</si>
  <si>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</si>
  <si>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</si>
  <si>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</si>
  <si>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</si>
  <si>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</si>
  <si>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</si>
  <si>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</si>
  <si>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</si>
  <si>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</si>
  <si>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</si>
  <si>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</si>
  <si>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</si>
  <si>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</si>
  <si>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</si>
  <si>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</si>
  <si>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</si>
  <si>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</si>
  <si>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</si>
  <si>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</si>
  <si>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</si>
  <si>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</si>
  <si>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</si>
  <si>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</si>
  <si>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</si>
  <si>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</si>
  <si>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</si>
  <si>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</si>
  <si>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</si>
  <si>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</si>
  <si>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</si>
  <si>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</si>
  <si>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</si>
  <si>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</si>
  <si>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</si>
  <si>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</si>
  <si>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</si>
  <si>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</si>
  <si>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</si>
  <si>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</si>
  <si>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</si>
  <si>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</si>
  <si>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</si>
  <si>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</si>
  <si>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</si>
  <si>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</si>
  <si>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</si>
  <si>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</si>
  <si>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</si>
  <si>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</si>
  <si>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</si>
  <si>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</si>
  <si>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</si>
  <si>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</si>
  <si>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</si>
  <si>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</si>
  <si>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</si>
  <si>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</si>
  <si>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</si>
  <si>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</si>
  <si>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</si>
  <si>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</si>
  <si>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</si>
  <si>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</si>
  <si>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</si>
  <si>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</si>
  <si>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</si>
  <si>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</si>
  <si>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</si>
  <si>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</si>
  <si>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</si>
  <si>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</si>
  <si>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</si>
  <si>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</si>
  <si>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</si>
  <si>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</si>
  <si>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</si>
  <si>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</si>
  <si>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</si>
  <si>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</si>
  <si>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</si>
  <si>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</si>
  <si>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</si>
  <si>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</si>
  <si>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</si>
  <si>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</si>
  <si>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</si>
  <si>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</si>
  <si>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</si>
  <si>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</si>
  <si>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</si>
  <si>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</si>
  <si>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</si>
  <si>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</si>
  <si>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</si>
  <si>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</si>
  <si>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</si>
  <si>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</si>
  <si>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</si>
  <si>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</si>
  <si>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</si>
  <si>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</si>
  <si>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</si>
  <si>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</si>
  <si>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</si>
  <si>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</si>
  <si>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</si>
  <si>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</si>
  <si>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</si>
  <si>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</si>
  <si>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</si>
  <si>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</si>
  <si>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</si>
  <si>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</si>
  <si>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</si>
  <si>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</si>
  <si>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</si>
  <si>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</si>
  <si>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</si>
  <si>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</si>
  <si>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</si>
  <si>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</si>
  <si>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</si>
  <si>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</si>
  <si>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</si>
  <si>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</si>
  <si>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</si>
  <si>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</si>
  <si>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</si>
  <si>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</si>
  <si>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</si>
  <si>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</si>
  <si>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</si>
  <si>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</si>
  <si>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</si>
  <si>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</si>
  <si>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</si>
  <si>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</si>
  <si>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</si>
  <si>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</si>
  <si>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</si>
  <si>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</si>
  <si>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</si>
  <si>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</si>
  <si>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</si>
  <si>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</si>
  <si>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</si>
  <si>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</si>
  <si>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</si>
  <si>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</si>
  <si>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</si>
  <si>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</si>
  <si>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</si>
  <si>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</si>
  <si>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</si>
  <si>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</si>
  <si>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</si>
  <si>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</si>
  <si>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</si>
  <si>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</si>
  <si>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</si>
  <si>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</si>
  <si>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</si>
  <si>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</si>
  <si>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</si>
  <si>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</si>
  <si>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</si>
  <si>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</si>
  <si>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</si>
  <si>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</si>
  <si>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</si>
  <si>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</si>
  <si>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</si>
  <si>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</si>
  <si>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</si>
  <si>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</si>
  <si>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</si>
  <si>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</si>
  <si>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</si>
  <si>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</si>
  <si>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</si>
  <si>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</si>
  <si>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</si>
  <si>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</si>
  <si>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</si>
  <si>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</si>
  <si>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</si>
  <si>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</si>
  <si>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</si>
  <si>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</si>
  <si>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</si>
  <si>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</si>
  <si>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</si>
  <si>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</si>
  <si>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</si>
  <si>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</si>
  <si>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</si>
  <si>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</si>
  <si>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</si>
  <si>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</si>
  <si>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</si>
  <si>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</si>
  <si>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</si>
  <si>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</si>
  <si>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</si>
  <si>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</si>
  <si>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</si>
  <si>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</si>
  <si>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</si>
  <si>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</si>
  <si>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</si>
  <si>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</si>
  <si>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</si>
  <si>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</si>
  <si>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</si>
  <si>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</si>
  <si>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</si>
  <si>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</si>
  <si>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</si>
  <si>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</si>
  <si>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</si>
  <si>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</si>
  <si>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</si>
  <si>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</si>
  <si>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</si>
  <si>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</si>
  <si>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</si>
  <si>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</si>
  <si>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</si>
  <si>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</si>
  <si>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</si>
  <si>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</si>
  <si>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</si>
  <si>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</si>
  <si>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</si>
  <si>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</si>
  <si>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</si>
  <si>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</si>
  <si>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</si>
  <si>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</si>
  <si>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</si>
  <si>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</si>
  <si>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</si>
  <si>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</si>
  <si>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</si>
  <si>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</si>
  <si>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</si>
  <si>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</si>
  <si>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</si>
  <si>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</si>
  <si>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</si>
  <si>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</si>
  <si>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</si>
  <si>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</si>
  <si>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</si>
  <si>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</si>
  <si>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</si>
  <si>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</si>
  <si>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</si>
  <si>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</si>
  <si>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</si>
  <si>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</si>
  <si>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</si>
  <si>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</si>
  <si>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</si>
  <si>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</si>
  <si>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</si>
  <si>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</si>
  <si>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</si>
  <si>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</si>
  <si>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</si>
  <si>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</si>
  <si>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</si>
  <si>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</si>
  <si>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</si>
  <si>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</si>
  <si>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</si>
  <si>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</si>
  <si>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</si>
  <si>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</si>
  <si>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</si>
  <si>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</si>
  <si>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</si>
  <si>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</si>
  <si>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</si>
  <si>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</si>
  <si>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</si>
  <si>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</si>
  <si>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</si>
  <si>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</si>
  <si>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</si>
  <si>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</si>
  <si>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</si>
  <si>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</si>
  <si>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</si>
  <si>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</si>
  <si>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</si>
  <si>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</si>
  <si>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</si>
  <si>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</si>
  <si>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</si>
  <si>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</si>
  <si>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</si>
  <si>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</si>
  <si>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</si>
  <si>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</si>
  <si>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</si>
  <si>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</si>
  <si>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</si>
  <si>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</si>
  <si>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</si>
  <si>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</si>
  <si>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</si>
  <si>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</si>
  <si>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</si>
  <si>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</si>
  <si>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</si>
  <si>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</si>
  <si>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</si>
  <si>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</si>
  <si>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</si>
  <si>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</si>
  <si>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</si>
  <si>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</si>
  <si>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</si>
  <si>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</si>
  <si>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</si>
  <si>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</si>
  <si>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</si>
  <si>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</si>
  <si>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</si>
  <si>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</si>
  <si>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</si>
  <si>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</si>
  <si>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</si>
  <si>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</si>
  <si>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</si>
  <si>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</si>
  <si>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</si>
  <si>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</si>
  <si>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</si>
  <si>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</si>
  <si>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</si>
  <si>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</si>
  <si>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</si>
  <si>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</si>
  <si>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</si>
  <si>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</si>
  <si>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</si>
  <si>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</si>
  <si>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</si>
  <si>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</si>
  <si>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</si>
  <si>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</si>
  <si>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</si>
  <si>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</si>
  <si>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</si>
  <si>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</si>
  <si>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</si>
  <si>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</si>
  <si>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</si>
  <si>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</si>
  <si>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</si>
  <si>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</si>
  <si>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</si>
  <si>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</si>
  <si>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</si>
  <si>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</si>
  <si>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</si>
  <si>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</si>
  <si>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</si>
  <si>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</si>
  <si>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</si>
  <si>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</si>
  <si>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</si>
  <si>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</si>
  <si>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</si>
  <si>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</si>
  <si>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</si>
  <si>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</si>
  <si>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</si>
  <si>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</si>
  <si>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</si>
  <si>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</si>
  <si>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</si>
  <si>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</si>
  <si>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</si>
  <si>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</si>
  <si>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</si>
  <si>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</si>
  <si>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</si>
  <si>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</si>
  <si>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</si>
  <si>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</si>
  <si>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</si>
  <si>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</si>
  <si>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</si>
  <si>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</si>
  <si>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</si>
  <si>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</si>
  <si>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</si>
  <si>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</si>
  <si>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</si>
  <si>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</si>
  <si>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</si>
  <si>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</si>
  <si>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</si>
  <si>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</si>
  <si>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</si>
  <si>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</si>
  <si>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</si>
  <si>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</si>
  <si>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</si>
  <si>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</si>
  <si>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</si>
  <si>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</si>
  <si>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</si>
  <si>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</si>
  <si>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</si>
  <si>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</si>
  <si>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</si>
  <si>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</si>
  <si>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</si>
  <si>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</si>
  <si>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</si>
  <si>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</si>
  <si>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</si>
  <si>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</si>
  <si>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</si>
  <si>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</si>
  <si>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</si>
  <si>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</si>
  <si>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</si>
  <si>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</si>
  <si>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</si>
  <si>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</si>
  <si>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</si>
  <si>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</si>
  <si>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</si>
  <si>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</si>
  <si>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</si>
  <si>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</si>
  <si>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</si>
  <si>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</si>
  <si>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</si>
  <si>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</si>
  <si>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</si>
  <si>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</si>
  <si>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</si>
  <si>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</si>
  <si>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</si>
  <si>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</si>
  <si>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</si>
  <si>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</si>
  <si>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</si>
  <si>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</si>
  <si>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</si>
  <si>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</si>
  <si>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</si>
  <si>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</si>
  <si>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</si>
  <si>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</si>
  <si>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</si>
  <si>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</si>
  <si>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</si>
  <si>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</si>
  <si>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</si>
  <si>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</si>
  <si>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</si>
  <si>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</si>
  <si>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</si>
  <si>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</si>
  <si>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</si>
  <si>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</si>
  <si>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</si>
  <si>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</si>
  <si>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</si>
  <si>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</si>
  <si>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</si>
  <si>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</si>
  <si>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</si>
  <si>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</si>
  <si>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</si>
  <si>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</si>
  <si>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</si>
  <si>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</si>
  <si>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</si>
  <si>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</si>
  <si>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</si>
  <si>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</si>
  <si>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</si>
  <si>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</si>
  <si>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</si>
  <si>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</si>
  <si>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</si>
  <si>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</si>
  <si>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</si>
  <si>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</si>
  <si>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</si>
  <si>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</si>
  <si>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</si>
  <si>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</si>
  <si>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</si>
  <si>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</si>
  <si>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</si>
  <si>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</si>
  <si>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</si>
  <si>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</si>
  <si>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</si>
  <si>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</si>
  <si>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</si>
  <si>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</si>
  <si>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</si>
  <si>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</si>
  <si>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</si>
  <si>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</si>
  <si>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</si>
  <si>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</si>
  <si>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</si>
  <si>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</si>
  <si>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</si>
  <si>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</si>
  <si>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</si>
  <si>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</si>
  <si>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</si>
  <si>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</si>
  <si>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</si>
  <si>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</si>
  <si>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</si>
  <si>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</si>
  <si>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</si>
  <si>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</si>
  <si>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</si>
  <si>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</si>
  <si>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</si>
  <si>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</si>
  <si>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</si>
  <si>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</si>
  <si>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</si>
  <si>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</si>
  <si>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</si>
  <si>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</si>
  <si>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</si>
  <si>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</si>
  <si>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</si>
  <si>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</si>
  <si>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</si>
  <si>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</si>
  <si>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</si>
  <si>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</si>
  <si>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</si>
  <si>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</si>
  <si>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</si>
  <si>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</si>
  <si>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</si>
  <si>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</si>
  <si>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</si>
  <si>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</si>
  <si>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</si>
  <si>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</si>
  <si>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</si>
  <si>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</si>
  <si>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</si>
  <si>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</si>
  <si>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</si>
  <si>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</si>
  <si>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</si>
  <si>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</si>
  <si>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</si>
  <si>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</si>
  <si>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</si>
  <si>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</si>
  <si>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</si>
  <si>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</si>
  <si>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</si>
  <si>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</si>
  <si>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</si>
  <si>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</si>
  <si>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</si>
  <si>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</si>
  <si>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</si>
  <si>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</si>
  <si>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</si>
  <si>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</si>
  <si>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</si>
  <si>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</si>
  <si>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</si>
  <si>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</si>
  <si>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</si>
  <si>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</si>
  <si>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</si>
  <si>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</si>
  <si>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</si>
  <si>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</si>
  <si>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</si>
  <si>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</si>
  <si>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</si>
  <si>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</si>
  <si>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</si>
  <si>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</si>
  <si>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</si>
  <si>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</si>
  <si>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</si>
  <si>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</si>
  <si>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</si>
  <si>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</si>
  <si>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</si>
  <si>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</si>
  <si>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</si>
  <si>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</si>
  <si>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</si>
  <si>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</si>
  <si>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</si>
  <si>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</si>
  <si>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</si>
  <si>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</si>
  <si>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</si>
  <si>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</si>
  <si>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</si>
  <si>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</si>
  <si>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</si>
  <si>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</si>
  <si>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</si>
  <si>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</si>
  <si>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</si>
  <si>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</si>
  <si>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</si>
  <si>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</si>
  <si>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</si>
  <si>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</si>
  <si>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</si>
  <si>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</si>
  <si>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</si>
  <si>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</si>
  <si>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</si>
  <si>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</si>
  <si>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</si>
  <si>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</si>
  <si>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</si>
  <si>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</si>
  <si>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</si>
  <si>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</si>
  <si>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</si>
  <si>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</si>
  <si>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</si>
  <si>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</si>
  <si>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</si>
  <si>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</si>
  <si>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</si>
  <si>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</si>
  <si>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</si>
  <si>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</si>
  <si>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</si>
  <si>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</si>
  <si>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</si>
  <si>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</si>
  <si>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</si>
  <si>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</si>
  <si>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</si>
  <si>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</si>
  <si>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</si>
  <si>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</si>
  <si>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</si>
  <si>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</si>
  <si>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</si>
  <si>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</si>
  <si>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</si>
  <si>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</si>
  <si>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</si>
  <si>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</si>
  <si>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</si>
  <si>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</si>
  <si>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</si>
  <si>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</si>
  <si>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</si>
  <si>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</si>
  <si>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</si>
  <si>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</si>
  <si>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</si>
  <si>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</si>
  <si>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</si>
  <si>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</si>
  <si>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</si>
  <si>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</si>
  <si>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</si>
  <si>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</si>
  <si>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</si>
  <si>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</si>
  <si>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</si>
  <si>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</si>
  <si>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</si>
  <si>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</si>
  <si>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</si>
  <si>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</si>
  <si>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</si>
  <si>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</si>
  <si>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</si>
  <si>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</si>
  <si>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</si>
  <si>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</si>
  <si>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</si>
  <si>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</si>
  <si>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</si>
  <si>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</si>
  <si>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</si>
  <si>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</si>
  <si>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</si>
  <si>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</si>
  <si>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</si>
  <si>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</si>
  <si>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</si>
  <si>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</si>
  <si>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</si>
  <si>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</si>
  <si>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</si>
  <si>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</si>
  <si>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</si>
  <si>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</si>
  <si>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</si>
  <si>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</si>
  <si>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</si>
  <si>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</si>
  <si>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</si>
  <si>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</si>
  <si>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</si>
  <si>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</si>
  <si>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</si>
  <si>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</si>
  <si>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</si>
  <si>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</si>
  <si>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</si>
  <si>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</si>
  <si>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</si>
  <si>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</si>
  <si>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</si>
  <si>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</si>
  <si>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</si>
  <si>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</si>
  <si>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</si>
  <si>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</si>
  <si>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</si>
  <si>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</si>
  <si>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</si>
  <si>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</si>
  <si>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</si>
  <si>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</si>
  <si>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</si>
  <si>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</si>
  <si>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</si>
  <si>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</si>
  <si>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</si>
  <si>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</si>
  <si>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</si>
  <si>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</si>
  <si>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</si>
  <si>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</si>
  <si>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</si>
  <si>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</si>
  <si>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</si>
  <si>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</si>
  <si>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</si>
  <si>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</si>
  <si>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</si>
  <si>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</si>
  <si>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</si>
  <si>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</si>
  <si>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</si>
  <si>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</si>
  <si>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</si>
  <si>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</si>
  <si>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</si>
  <si>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</si>
  <si>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</si>
  <si>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</si>
  <si>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</si>
  <si>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</si>
  <si>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</si>
  <si>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</si>
  <si>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</si>
  <si>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</si>
  <si>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</si>
  <si>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</si>
  <si>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</si>
  <si>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</si>
  <si>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</si>
  <si>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</si>
  <si>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</si>
  <si>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</si>
  <si>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</si>
  <si>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</si>
  <si>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</si>
  <si>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</si>
  <si>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</si>
  <si>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</si>
  <si>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</si>
  <si>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</si>
  <si>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</si>
  <si>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</si>
  <si>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</si>
  <si>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</si>
  <si>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</si>
  <si>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</si>
  <si>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</si>
  <si>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</si>
  <si>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</si>
  <si>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</si>
  <si>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</si>
  <si>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</si>
  <si>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</si>
  <si>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</si>
  <si>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</si>
  <si>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</si>
  <si>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</si>
  <si>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</si>
  <si>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</si>
  <si>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</si>
  <si>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</si>
  <si>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</si>
  <si>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</si>
  <si>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</si>
  <si>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</si>
  <si>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</si>
  <si>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</si>
  <si>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</si>
  <si>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</si>
  <si>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</si>
  <si>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</si>
  <si>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</si>
  <si>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</si>
  <si>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</si>
  <si>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</si>
  <si>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</si>
  <si>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</si>
  <si>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</si>
  <si>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</si>
  <si>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</si>
  <si>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</si>
  <si>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</si>
  <si>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</si>
  <si>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</si>
  <si>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</si>
  <si>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</si>
  <si>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</si>
  <si>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</si>
  <si>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</si>
  <si>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</si>
  <si>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</si>
  <si>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</si>
  <si>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</si>
  <si>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</si>
  <si>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</si>
  <si>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</si>
  <si>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</si>
  <si>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</si>
  <si>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</si>
  <si>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</si>
  <si>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</si>
  <si>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</si>
  <si>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</si>
  <si>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</si>
  <si>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</si>
  <si>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</si>
  <si>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</si>
  <si>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</si>
  <si>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</si>
  <si>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</si>
  <si>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</si>
  <si>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</si>
  <si>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</si>
  <si>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</si>
  <si>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</si>
  <si>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</si>
  <si>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</si>
  <si>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</si>
  <si>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</si>
  <si>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</si>
  <si>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</si>
  <si>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</si>
  <si>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</si>
  <si>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</si>
  <si>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</si>
  <si>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</si>
  <si>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</si>
  <si>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</si>
  <si>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</si>
  <si>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</si>
  <si>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</si>
  <si>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</si>
  <si>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</si>
  <si>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</si>
  <si>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</si>
  <si>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</si>
  <si>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</si>
  <si>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</si>
  <si>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</si>
  <si>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</si>
  <si>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</si>
  <si>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</si>
  <si>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</si>
  <si>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</si>
  <si>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</si>
  <si>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</si>
  <si>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</si>
  <si>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</si>
  <si>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</si>
  <si>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</si>
  <si>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</si>
  <si>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</si>
  <si>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</si>
  <si>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</si>
  <si>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</si>
  <si>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</si>
  <si>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</si>
  <si>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</si>
  <si>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</si>
  <si>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</si>
  <si>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</si>
  <si>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</si>
  <si>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</si>
  <si>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</si>
  <si>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</si>
  <si>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</si>
  <si>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</si>
  <si>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</si>
  <si>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</si>
  <si>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</si>
  <si>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</si>
  <si>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</si>
  <si>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</si>
  <si>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</si>
  <si>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</si>
  <si>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</si>
  <si>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</si>
  <si>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</si>
  <si>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</si>
  <si>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</si>
  <si>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</si>
  <si>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</si>
  <si>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</si>
  <si>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</si>
  <si>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</si>
  <si>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</si>
  <si>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</si>
  <si>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</si>
  <si>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</si>
  <si>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</si>
  <si>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</si>
  <si>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</si>
  <si>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</si>
  <si>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</si>
  <si>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</si>
  <si>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</si>
  <si>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</si>
  <si>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</si>
  <si>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</si>
  <si>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</si>
  <si>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</si>
  <si>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</si>
  <si>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</si>
  <si>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</si>
  <si>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</si>
  <si>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</si>
  <si>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</si>
  <si>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</si>
  <si>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</si>
  <si>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</si>
  <si>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</si>
  <si>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</si>
  <si>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</si>
  <si>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</si>
  <si>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</si>
  <si>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</si>
  <si>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</si>
  <si>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</si>
  <si>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</si>
  <si>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</si>
  <si>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</si>
  <si>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</si>
  <si>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</si>
  <si>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</si>
  <si>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</si>
  <si>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</si>
  <si>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</si>
  <si>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</si>
  <si>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</si>
  <si>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</si>
  <si>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</si>
  <si>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</si>
  <si>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</si>
  <si>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</si>
  <si>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</si>
  <si>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</si>
  <si>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</si>
  <si>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</si>
  <si>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</si>
  <si>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</si>
  <si>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</si>
  <si>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</si>
  <si>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</si>
  <si>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</si>
  <si>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</si>
  <si>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</si>
  <si>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</si>
  <si>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</si>
  <si>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</si>
  <si>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</si>
  <si>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</si>
  <si>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</si>
  <si>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</si>
  <si>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</si>
  <si>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</si>
  <si>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</si>
  <si>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</si>
  <si>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</si>
  <si>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</si>
  <si>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</si>
  <si>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</si>
  <si>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</si>
  <si>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</si>
  <si>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</si>
  <si>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</si>
  <si>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</si>
  <si>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</si>
  <si>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</si>
  <si>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</si>
  <si>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</si>
  <si>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</si>
  <si>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</si>
  <si>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</si>
  <si>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</si>
  <si>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</si>
  <si>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</si>
  <si>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</si>
  <si>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</si>
  <si>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</si>
  <si>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</si>
  <si>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</si>
  <si>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</si>
  <si>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</si>
  <si>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</si>
  <si>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</si>
  <si>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</si>
  <si>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</si>
  <si>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</si>
  <si>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</si>
  <si>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</si>
  <si>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</si>
  <si>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</si>
  <si>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</si>
  <si>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</si>
  <si>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</si>
  <si>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</si>
  <si>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</si>
  <si>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</si>
  <si>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</si>
  <si>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</si>
  <si>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</si>
  <si>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</si>
  <si>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</si>
  <si>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</si>
  <si>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</si>
  <si>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</si>
  <si>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</si>
  <si>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</si>
  <si>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</si>
  <si>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</si>
  <si>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</si>
  <si>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</si>
  <si>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</si>
  <si>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</si>
  <si>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</si>
  <si>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</si>
  <si>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</si>
  <si>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</si>
  <si>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</si>
  <si>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</si>
  <si>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</si>
  <si>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</si>
  <si>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</si>
  <si>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</si>
  <si>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</si>
  <si>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</si>
  <si>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</si>
  <si>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</si>
  <si>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</si>
  <si>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</si>
  <si>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</si>
  <si>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</si>
  <si>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</si>
  <si>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</si>
  <si>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</si>
  <si>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</si>
  <si>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</si>
  <si>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</si>
  <si>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</si>
  <si>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</si>
  <si>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</si>
  <si>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</si>
  <si>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</si>
  <si>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</si>
  <si>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</si>
  <si>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</si>
  <si>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</si>
  <si>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</si>
  <si>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</si>
  <si>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</si>
  <si>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</si>
  <si>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</si>
  <si>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</si>
  <si>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</si>
  <si>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</si>
  <si>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</si>
  <si>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</si>
  <si>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</si>
  <si>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</si>
  <si>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</si>
  <si>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</si>
  <si>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</si>
  <si>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</si>
  <si>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</si>
  <si>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</si>
  <si>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</si>
  <si>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</si>
  <si>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</si>
  <si>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</si>
  <si>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</si>
  <si>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</si>
  <si>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</si>
  <si>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</si>
  <si>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</si>
  <si>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</si>
  <si>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</si>
  <si>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</si>
  <si>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</si>
  <si>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</si>
  <si>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</si>
  <si>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</si>
  <si>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</si>
  <si>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</si>
  <si>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</si>
  <si>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</si>
  <si>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</si>
  <si>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</si>
  <si>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</si>
  <si>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</si>
  <si>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</si>
  <si>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</si>
  <si>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</si>
  <si>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</si>
  <si>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</si>
  <si>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</si>
  <si>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</si>
  <si>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</si>
  <si>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</si>
  <si>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</si>
  <si>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</si>
  <si>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</si>
  <si>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</si>
  <si>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</si>
  <si>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</si>
  <si>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</si>
  <si>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</si>
  <si>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</si>
  <si>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</si>
  <si>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</si>
  <si>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</si>
  <si>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</si>
  <si>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</si>
  <si>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</si>
  <si>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</si>
  <si>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</si>
  <si>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</si>
  <si>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</si>
  <si>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</si>
  <si>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</si>
  <si>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</si>
  <si>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</si>
  <si>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</si>
  <si>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</si>
  <si>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</si>
  <si>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</si>
  <si>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</si>
  <si>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</si>
  <si>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</si>
  <si>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</si>
  <si>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</si>
  <si>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</si>
  <si>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</si>
  <si>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</si>
  <si>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</si>
  <si>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</si>
  <si>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</si>
  <si>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</si>
  <si>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</si>
  <si>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</si>
  <si>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</si>
  <si>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</si>
  <si>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</si>
  <si>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</si>
  <si>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</si>
  <si>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</si>
  <si>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</si>
  <si>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</si>
  <si>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</si>
  <si>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</si>
  <si>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</si>
  <si>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</si>
  <si>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</si>
  <si>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</si>
  <si>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</si>
  <si>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</si>
  <si>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</si>
  <si>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</si>
  <si>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</si>
  <si>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</si>
  <si>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</si>
  <si>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</si>
  <si>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</si>
  <si>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</si>
  <si>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</si>
  <si>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</si>
  <si>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</si>
  <si>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</si>
  <si>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</si>
  <si>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</si>
  <si>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</si>
  <si>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</si>
  <si>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</si>
  <si>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</si>
  <si>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</si>
  <si>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</si>
  <si>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</si>
  <si>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</si>
  <si>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</si>
  <si>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</si>
  <si>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</si>
  <si>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</si>
  <si>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</si>
  <si>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</si>
  <si>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</si>
  <si>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</si>
  <si>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</si>
  <si>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</si>
  <si>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</si>
  <si>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</si>
  <si>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</si>
  <si>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</si>
  <si>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</si>
  <si>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</si>
  <si>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</si>
  <si>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</si>
  <si>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</si>
  <si>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</si>
  <si>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</si>
  <si>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</si>
  <si>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</si>
  <si>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</si>
  <si>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</si>
  <si>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</si>
  <si>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</si>
  <si>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</si>
  <si>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</si>
  <si>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</si>
  <si>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</si>
  <si>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</si>
  <si>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</si>
  <si>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</si>
  <si>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</si>
  <si>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</si>
  <si>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</si>
  <si>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</si>
  <si>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</si>
  <si>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</si>
  <si>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</si>
  <si>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</si>
  <si>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</si>
  <si>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</si>
  <si>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</si>
  <si>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</si>
  <si>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</si>
  <si>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</si>
  <si>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</si>
  <si>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</si>
  <si>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</si>
  <si>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</si>
  <si>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</si>
  <si>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</si>
  <si>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</si>
  <si>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</si>
  <si>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</si>
  <si>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</si>
  <si>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</si>
  <si>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</si>
  <si>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</si>
  <si>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</si>
  <si>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</si>
  <si>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</si>
  <si>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</si>
  <si>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</si>
  <si>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</si>
  <si>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</si>
  <si>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</si>
  <si>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</si>
  <si>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</si>
  <si>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</si>
  <si>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</si>
  <si>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</si>
  <si>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</si>
  <si>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</si>
  <si>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</si>
  <si>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</si>
  <si>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</si>
  <si>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</si>
  <si>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</si>
  <si>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</si>
  <si>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</si>
  <si>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</si>
  <si>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</si>
  <si>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</si>
  <si>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</si>
  <si>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</si>
  <si>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</si>
  <si>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</si>
  <si>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</si>
  <si>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</si>
  <si>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</si>
  <si>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</si>
  <si>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</si>
  <si>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</si>
  <si>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</si>
  <si>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</si>
  <si>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</si>
  <si>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</si>
  <si>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</si>
  <si>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</si>
  <si>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</si>
  <si>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</si>
  <si>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</si>
  <si>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</si>
  <si>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</si>
  <si>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</si>
  <si>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</si>
  <si>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</si>
  <si>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</si>
  <si>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</si>
  <si>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</si>
  <si>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</si>
  <si>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</si>
  <si>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</si>
  <si>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</si>
  <si>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</si>
  <si>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</si>
  <si>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</si>
  <si>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</si>
  <si>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</si>
  <si>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</si>
  <si>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</si>
  <si>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</si>
  <si>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</si>
  <si>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</si>
  <si>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</si>
  <si>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</si>
  <si>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</si>
  <si>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</si>
  <si>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</si>
  <si>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</si>
  <si>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</si>
  <si>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</si>
  <si>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</si>
  <si>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</si>
  <si>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</si>
  <si>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</si>
  <si>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</si>
  <si>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</si>
  <si>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</si>
  <si>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</si>
  <si>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</si>
  <si>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</si>
  <si>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</si>
  <si>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</si>
  <si>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</si>
  <si>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</si>
  <si>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</si>
  <si>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</si>
  <si>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</si>
  <si>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</si>
  <si>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</si>
  <si>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</si>
  <si>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</si>
  <si>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</si>
  <si>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</si>
  <si>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</si>
  <si>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</si>
  <si>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</si>
  <si>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</si>
  <si>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</si>
  <si>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</si>
  <si>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</si>
  <si>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</si>
  <si>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</si>
  <si>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</si>
  <si>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</si>
  <si>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</si>
  <si>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</si>
  <si>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</si>
  <si>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</si>
  <si>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</si>
  <si>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</si>
  <si>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</si>
  <si>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</si>
  <si>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</si>
  <si>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</si>
  <si>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</si>
  <si>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</si>
  <si>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</si>
  <si>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</si>
  <si>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</si>
  <si>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</si>
  <si>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</si>
  <si>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</si>
  <si>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</si>
  <si>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</si>
  <si>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</si>
  <si>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</si>
  <si>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</si>
  <si>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</si>
  <si>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</si>
  <si>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</si>
  <si>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</si>
  <si>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</si>
  <si>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</si>
  <si>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</si>
  <si>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</si>
  <si>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</si>
  <si>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</si>
  <si>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</si>
  <si>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</si>
  <si>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</si>
  <si>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</si>
  <si>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</si>
  <si>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</si>
  <si>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</si>
  <si>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</si>
  <si>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</si>
  <si>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</si>
  <si>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</si>
  <si>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</si>
  <si>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</si>
  <si>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</si>
  <si>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</si>
  <si>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</si>
  <si>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</si>
  <si>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</si>
  <si>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</si>
  <si>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</si>
  <si>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</si>
  <si>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</si>
  <si>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</si>
  <si>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</si>
  <si>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</si>
  <si>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</si>
  <si>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</si>
  <si>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</si>
  <si>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</si>
  <si>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</si>
  <si>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</si>
  <si>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</si>
  <si>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</si>
  <si>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</si>
  <si>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</si>
  <si>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</si>
  <si>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</si>
  <si>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</si>
  <si>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</si>
  <si>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</si>
  <si>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</si>
  <si>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</si>
  <si>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</si>
  <si>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</si>
  <si>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</si>
  <si>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</si>
  <si>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</si>
  <si>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</si>
  <si>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</si>
  <si>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</si>
  <si>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</si>
  <si>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</si>
  <si>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</si>
  <si>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</si>
  <si>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</si>
  <si>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</si>
  <si>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</si>
  <si>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</si>
  <si>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</si>
  <si>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</si>
  <si>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</si>
  <si>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</si>
  <si>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</si>
  <si>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</si>
  <si>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</si>
  <si>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</si>
  <si>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</si>
  <si>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</si>
  <si>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</si>
  <si>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</si>
  <si>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</si>
  <si>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</si>
  <si>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</si>
  <si>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</si>
  <si>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</si>
  <si>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</si>
  <si>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</si>
  <si>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</si>
  <si>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</si>
  <si>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</si>
  <si>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</si>
  <si>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</si>
  <si>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</si>
  <si>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</si>
  <si>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</si>
  <si>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</si>
  <si>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</si>
  <si>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</si>
  <si>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</si>
  <si>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</si>
  <si>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</si>
  <si>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</si>
  <si>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</si>
  <si>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</si>
  <si>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</si>
  <si>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</si>
  <si>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</si>
  <si>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</si>
  <si>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</si>
  <si>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</si>
  <si>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</si>
  <si>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</si>
  <si>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</si>
  <si>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</si>
  <si>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</si>
  <si>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</si>
  <si>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</si>
  <si>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</si>
  <si>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</si>
  <si>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</si>
  <si>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</si>
  <si>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</si>
  <si>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</si>
  <si>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</si>
  <si>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</si>
  <si>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</si>
  <si>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</si>
  <si>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</si>
  <si>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</si>
  <si>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</si>
  <si>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</si>
  <si>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</si>
  <si>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</si>
  <si>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</si>
  <si>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</si>
  <si>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</si>
  <si>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</si>
  <si>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</si>
  <si>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</si>
  <si>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</si>
  <si>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</si>
  <si>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</si>
  <si>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</si>
  <si>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</si>
  <si>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</si>
  <si>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</si>
  <si>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</si>
  <si>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</si>
  <si>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</si>
  <si>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</si>
  <si>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</si>
  <si>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</si>
  <si>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</si>
  <si>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</si>
  <si>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</si>
  <si>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</si>
  <si>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</si>
  <si>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</si>
  <si>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</si>
  <si>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</si>
  <si>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</si>
  <si>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</si>
  <si>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</si>
  <si>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</si>
  <si>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</si>
  <si>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</si>
  <si>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</si>
  <si>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</si>
  <si>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</si>
  <si>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</si>
  <si>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</si>
  <si>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</si>
  <si>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</si>
  <si>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</si>
  <si>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</si>
  <si>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</si>
  <si>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</si>
  <si>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</si>
  <si>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</si>
  <si>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</si>
  <si>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</si>
  <si>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</si>
  <si>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</si>
  <si>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</si>
  <si>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</si>
  <si>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</si>
  <si>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</si>
  <si>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</si>
  <si>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</si>
  <si>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</si>
  <si>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</si>
  <si>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</si>
  <si>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</si>
  <si>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</si>
  <si>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</si>
  <si>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</si>
  <si>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</si>
  <si>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</si>
  <si>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</si>
  <si>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</si>
  <si>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</si>
  <si>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</si>
  <si>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</si>
  <si>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</si>
  <si>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</si>
  <si>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</si>
  <si>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</si>
  <si>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</si>
  <si>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</si>
  <si>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</si>
  <si>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</si>
  <si>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</si>
  <si>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</si>
  <si>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</si>
  <si>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</si>
  <si>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</si>
  <si>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</si>
  <si>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</si>
  <si>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</si>
  <si>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</si>
  <si>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</si>
  <si>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</si>
  <si>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</si>
  <si>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</si>
  <si>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</si>
  <si>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</si>
  <si>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</si>
  <si>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</si>
  <si>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</si>
  <si>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</si>
  <si>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</si>
  <si>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</si>
  <si>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</si>
  <si>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</si>
  <si>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</si>
  <si>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</si>
  <si>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</si>
  <si>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</si>
  <si>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</si>
  <si>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</si>
  <si>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</si>
  <si>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</si>
  <si>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</si>
  <si>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</si>
  <si>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</si>
  <si>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</si>
  <si>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</si>
  <si>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</si>
  <si>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</si>
  <si>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</si>
  <si>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</si>
  <si>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</si>
  <si>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</si>
  <si>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</si>
  <si>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</si>
  <si>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</si>
  <si>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</si>
  <si>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</si>
  <si>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</si>
  <si>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</si>
  <si>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</si>
  <si>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</si>
  <si>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</si>
  <si>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</si>
  <si>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</si>
  <si>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</si>
  <si>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</si>
  <si>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</si>
  <si>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</si>
  <si>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</si>
  <si>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</si>
  <si>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</si>
  <si>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</si>
  <si>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</si>
  <si>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</si>
  <si>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</si>
  <si>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</si>
  <si>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</si>
  <si>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</si>
  <si>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</si>
  <si>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</si>
  <si>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</si>
  <si>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</si>
  <si>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</si>
  <si>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</si>
  <si>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</si>
  <si>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</si>
  <si>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</si>
  <si>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</si>
  <si>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</si>
  <si>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</si>
  <si>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</si>
  <si>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</si>
  <si>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</si>
  <si>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</si>
  <si>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</si>
  <si>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</si>
  <si>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</si>
  <si>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</si>
  <si>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</si>
  <si>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</si>
  <si>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</si>
  <si>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</si>
  <si>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</si>
  <si>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</si>
  <si>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</si>
  <si>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</si>
  <si>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</si>
  <si>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</si>
  <si>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</si>
  <si>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</si>
  <si>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</si>
  <si>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</si>
  <si>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</si>
  <si>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</si>
  <si>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</si>
  <si>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</si>
  <si>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</si>
  <si>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</si>
  <si>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</si>
  <si>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</si>
  <si>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</si>
  <si>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</si>
  <si>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</si>
  <si>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</si>
  <si>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</si>
  <si>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</si>
  <si>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</si>
  <si>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</si>
  <si>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</si>
  <si>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</si>
  <si>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</si>
  <si>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</si>
  <si>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</si>
  <si>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</si>
  <si>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</si>
  <si>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</si>
  <si>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</si>
  <si>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</si>
  <si>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</si>
  <si>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</si>
  <si>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</si>
  <si>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</si>
  <si>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</si>
  <si>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</si>
  <si>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</si>
  <si>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</si>
  <si>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</si>
  <si>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</si>
  <si>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</si>
  <si>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</si>
  <si>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</si>
  <si>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</si>
  <si>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</si>
  <si>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</si>
  <si>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</si>
  <si>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</si>
  <si>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</si>
  <si>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</si>
  <si>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</si>
  <si>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</si>
  <si>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</si>
  <si>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</si>
  <si>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</si>
  <si>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</si>
  <si>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</si>
  <si>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</si>
  <si>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</si>
  <si>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</si>
  <si>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</si>
  <si>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</si>
  <si>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</si>
  <si>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</si>
  <si>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</si>
  <si>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</si>
  <si>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</si>
  <si>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</si>
  <si>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</si>
  <si>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</si>
  <si>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</si>
  <si>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</si>
  <si>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</si>
  <si>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</si>
  <si>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</si>
  <si>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</si>
  <si>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</si>
  <si>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</si>
  <si>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</si>
  <si>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</si>
  <si>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</si>
  <si>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</si>
  <si>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</si>
  <si>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</si>
  <si>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</si>
  <si>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</si>
  <si>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</si>
  <si>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</si>
  <si>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</si>
  <si>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</si>
  <si>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</si>
  <si>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</si>
  <si>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</si>
  <si>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</si>
  <si>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</si>
  <si>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</si>
  <si>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</si>
  <si>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</si>
  <si>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</si>
  <si>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</si>
  <si>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</si>
  <si>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</si>
  <si>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</si>
  <si>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</si>
  <si>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</si>
  <si>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</si>
  <si>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</si>
  <si>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</si>
  <si>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</si>
  <si>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</si>
  <si>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</si>
  <si>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</si>
  <si>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</si>
  <si>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</si>
  <si>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</si>
  <si>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</si>
  <si>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</si>
  <si>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</si>
  <si>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</si>
  <si>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</si>
  <si>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</si>
  <si>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</si>
  <si>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</si>
  <si>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</si>
  <si>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</si>
  <si>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</si>
  <si>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</si>
  <si>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</si>
  <si>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</si>
  <si>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</si>
  <si>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</si>
  <si>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</si>
  <si>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</si>
  <si>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</si>
  <si>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</si>
  <si>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</si>
  <si>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</si>
  <si>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</si>
  <si>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</si>
  <si>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</si>
  <si>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</si>
  <si>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</si>
  <si>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</si>
  <si>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</si>
  <si>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</si>
  <si>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</si>
  <si>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</si>
  <si>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</si>
  <si>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</si>
  <si>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</si>
  <si>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</si>
  <si>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</si>
  <si>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</si>
  <si>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</si>
  <si>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</si>
  <si>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</si>
  <si>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</si>
  <si>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</si>
  <si>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</si>
  <si>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</si>
  <si>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</si>
  <si>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</si>
  <si>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</si>
  <si>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</si>
  <si>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</si>
  <si>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</si>
  <si>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</si>
  <si>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</si>
  <si>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</si>
  <si>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</si>
  <si>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</si>
  <si>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</si>
  <si>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</si>
  <si>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</si>
  <si>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</si>
  <si>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</si>
  <si>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</si>
  <si>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</si>
  <si>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</si>
  <si>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</si>
  <si>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</si>
  <si>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</si>
  <si>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</si>
  <si>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</si>
  <si>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</si>
  <si>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</si>
  <si>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</si>
  <si>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</si>
  <si>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</si>
  <si>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</si>
  <si>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</si>
  <si>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</si>
  <si>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</si>
  <si>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</si>
  <si>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</si>
  <si>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</si>
  <si>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</si>
  <si>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</si>
  <si>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</si>
  <si>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</si>
  <si>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</si>
  <si>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</si>
  <si>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</si>
  <si>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</si>
  <si>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</si>
  <si>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</si>
  <si>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</si>
  <si>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</si>
  <si>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</si>
  <si>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</si>
  <si>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</si>
  <si>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</si>
  <si>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</si>
  <si>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</si>
  <si>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</si>
  <si>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</si>
  <si>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</si>
  <si>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</si>
  <si>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</si>
  <si>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</si>
  <si>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</si>
  <si>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</si>
  <si>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</si>
  <si>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</si>
  <si>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</si>
  <si>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</si>
  <si>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</si>
  <si>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</si>
  <si>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</si>
  <si>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</si>
  <si>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</si>
  <si>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</si>
  <si>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</si>
  <si>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</si>
  <si>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</si>
  <si>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</si>
  <si>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</si>
  <si>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</si>
  <si>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</si>
  <si>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</si>
  <si>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</si>
  <si>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</si>
  <si>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</si>
  <si>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</si>
  <si>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</si>
  <si>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</si>
  <si>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</si>
  <si>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</si>
  <si>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</si>
  <si>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</si>
  <si>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</si>
  <si>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</si>
  <si>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</si>
  <si>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</si>
  <si>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</si>
  <si>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</si>
  <si>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</si>
  <si>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</si>
  <si>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</si>
  <si>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</si>
  <si>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</si>
  <si>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</si>
  <si>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</si>
  <si>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</si>
  <si>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</si>
  <si>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</si>
  <si>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</si>
  <si>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</si>
  <si>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</si>
  <si>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</si>
  <si>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</si>
  <si>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</si>
  <si>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</si>
  <si>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</si>
  <si>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</si>
  <si>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</si>
  <si>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</si>
  <si>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</si>
  <si>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</si>
  <si>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</si>
  <si>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</si>
  <si>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</si>
  <si>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</si>
  <si>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</si>
  <si>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</si>
  <si>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</si>
  <si>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</si>
  <si>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</si>
  <si>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</si>
  <si>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</si>
  <si>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</si>
  <si>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</si>
  <si>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</si>
  <si>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</si>
  <si>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</si>
  <si>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</si>
  <si>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</si>
  <si>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</si>
  <si>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</si>
  <si>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</si>
  <si>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</si>
  <si>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</si>
  <si>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</si>
  <si>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</si>
  <si>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</si>
  <si>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</si>
  <si>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</si>
  <si>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</si>
  <si>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</si>
  <si>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</si>
  <si>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</si>
  <si>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</si>
  <si>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</si>
  <si>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</si>
  <si>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</si>
  <si>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</si>
  <si>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</si>
  <si>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</si>
  <si>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</si>
  <si>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</si>
  <si>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</si>
  <si>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</si>
  <si>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</si>
  <si>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</si>
  <si>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</si>
  <si>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</si>
  <si>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</si>
  <si>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</si>
  <si>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</si>
  <si>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</si>
  <si>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</si>
  <si>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</si>
  <si>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</si>
  <si>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</si>
  <si>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</si>
  <si>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</si>
  <si>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</si>
  <si>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</si>
  <si>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</si>
  <si>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</si>
  <si>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</si>
  <si>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</si>
  <si>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</si>
  <si>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</si>
  <si>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</si>
  <si>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</si>
  <si>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</si>
  <si>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</si>
  <si>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</si>
  <si>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</si>
  <si>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</si>
  <si>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</si>
  <si>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</si>
  <si>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</si>
  <si>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</si>
  <si>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</si>
  <si>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</si>
  <si>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</si>
  <si>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</si>
  <si>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</si>
  <si>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</si>
  <si>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</si>
  <si>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</si>
  <si>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</si>
  <si>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</si>
  <si>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</si>
  <si>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</si>
  <si>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</si>
  <si>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</si>
  <si>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</si>
  <si>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</si>
  <si>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</si>
  <si>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</si>
  <si>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</si>
  <si>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</si>
  <si>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</si>
  <si>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</si>
  <si>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</si>
  <si>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</si>
  <si>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</si>
  <si>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</si>
  <si>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</si>
  <si>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</si>
  <si>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</si>
  <si>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</si>
  <si>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</si>
  <si>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</si>
  <si>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</si>
  <si>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</si>
  <si>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</si>
  <si>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</si>
  <si>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</si>
  <si>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</si>
  <si>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</si>
  <si>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</si>
  <si>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</si>
  <si>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</si>
  <si>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</si>
  <si>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</si>
  <si>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</si>
  <si>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</si>
  <si>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</si>
  <si>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</si>
  <si>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</si>
  <si>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</si>
  <si>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</si>
  <si>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</si>
  <si>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</si>
  <si>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</si>
  <si>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</si>
  <si>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</si>
  <si>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</si>
  <si>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</si>
  <si>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</si>
  <si>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</si>
  <si>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</si>
  <si>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</si>
  <si>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</si>
  <si>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</si>
  <si>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</si>
  <si>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</si>
  <si>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</si>
  <si>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</si>
  <si>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</si>
  <si>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</si>
  <si>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</si>
  <si>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</si>
  <si>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</si>
  <si>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</si>
  <si>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</si>
  <si>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</si>
  <si>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</si>
  <si>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</si>
  <si>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</si>
  <si>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</si>
  <si>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</si>
  <si>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</si>
  <si>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</si>
  <si>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</si>
  <si>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</si>
  <si>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</si>
  <si>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</si>
  <si>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</si>
  <si>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</si>
  <si>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</si>
  <si>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</si>
  <si>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</si>
  <si>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</si>
  <si>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</si>
  <si>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</si>
  <si>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</si>
  <si>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</si>
  <si>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</si>
  <si>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</si>
  <si>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</si>
  <si>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</si>
  <si>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</si>
  <si>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</si>
  <si>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</si>
  <si>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</si>
  <si>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</si>
  <si>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</si>
  <si>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</si>
  <si>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</si>
  <si>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</si>
  <si>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</si>
  <si>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</si>
  <si>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</si>
  <si>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</si>
  <si>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</si>
  <si>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</si>
  <si>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</si>
  <si>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</si>
  <si>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</si>
  <si>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</si>
  <si>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</si>
  <si>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</si>
  <si>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</si>
  <si>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</si>
  <si>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</si>
  <si>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</si>
  <si>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</si>
  <si>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</si>
  <si>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</si>
  <si>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</si>
  <si>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</si>
  <si>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</si>
  <si>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</si>
  <si>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</si>
  <si>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</si>
  <si>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</si>
  <si>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</si>
  <si>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</si>
  <si>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</si>
  <si>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</si>
  <si>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</si>
  <si>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</si>
  <si>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</si>
  <si>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</si>
  <si>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</si>
  <si>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</si>
  <si>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</si>
  <si>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</si>
  <si>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</si>
  <si>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</si>
  <si>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</si>
  <si>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</si>
  <si>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</si>
  <si>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</si>
  <si>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</si>
  <si>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</si>
  <si>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</si>
  <si>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</si>
  <si>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</si>
  <si>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</si>
  <si>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</si>
  <si>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</si>
  <si>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</si>
  <si>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</si>
  <si>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</si>
  <si>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</si>
  <si>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</si>
  <si>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</si>
  <si>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</si>
  <si>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</si>
  <si>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</si>
  <si>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</si>
  <si>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</si>
  <si>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</si>
  <si>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</si>
  <si>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</si>
  <si>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</si>
  <si>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</si>
  <si>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</si>
  <si>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</si>
  <si>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</si>
  <si>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</si>
  <si>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</si>
  <si>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</si>
  <si>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</si>
  <si>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</si>
  <si>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</si>
  <si>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</si>
  <si>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</si>
  <si>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</si>
  <si>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</si>
  <si>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</si>
  <si>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</si>
  <si>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</si>
  <si>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</si>
  <si>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</si>
  <si>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</si>
  <si>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</si>
  <si>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</si>
  <si>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</si>
  <si>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</si>
  <si>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</si>
  <si>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</si>
  <si>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</si>
  <si>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</si>
  <si>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</si>
  <si>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</si>
  <si>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</si>
  <si>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</si>
  <si>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</si>
  <si>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</si>
  <si>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</si>
  <si>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</si>
  <si>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</si>
  <si>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</si>
  <si>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</si>
  <si>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</si>
  <si>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</si>
  <si>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</si>
  <si>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</si>
  <si>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</si>
  <si>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</si>
  <si>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</si>
  <si>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</si>
  <si>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</si>
  <si>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</si>
  <si>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</si>
  <si>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</si>
  <si>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</si>
  <si>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</si>
  <si>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</si>
  <si>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</si>
  <si>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</si>
  <si>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</si>
  <si>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</si>
  <si>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</si>
  <si>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</si>
  <si>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</si>
  <si>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</si>
  <si>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</si>
  <si>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</si>
  <si>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</si>
  <si>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</si>
  <si>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</si>
  <si>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</si>
  <si>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</si>
  <si>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</si>
  <si>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</si>
  <si>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</si>
  <si>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</si>
  <si>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</si>
  <si>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</si>
  <si>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</si>
  <si>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</si>
  <si>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</si>
  <si>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</si>
  <si>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</si>
  <si>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</si>
  <si>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</si>
  <si>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</si>
  <si>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</si>
  <si>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</si>
  <si>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</si>
  <si>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</si>
  <si>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</si>
  <si>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</si>
  <si>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</si>
  <si>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</si>
  <si>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</si>
  <si>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</si>
  <si>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</si>
  <si>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</si>
  <si>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</si>
  <si>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</si>
  <si>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</si>
  <si>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</si>
  <si>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</si>
  <si>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</si>
  <si>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</si>
  <si>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</si>
  <si>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</si>
  <si>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</si>
  <si>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</si>
  <si>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</si>
  <si>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</si>
  <si>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</si>
  <si>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</si>
  <si>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</si>
  <si>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</si>
  <si>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</si>
  <si>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</si>
  <si>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</si>
  <si>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</si>
  <si>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</si>
  <si>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</si>
  <si>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</si>
  <si>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</si>
  <si>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</si>
  <si>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</si>
  <si>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</si>
  <si>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</si>
  <si>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</si>
  <si>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</si>
  <si>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</si>
  <si>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</si>
  <si>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</si>
  <si>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</si>
  <si>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</si>
  <si>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</si>
  <si>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</si>
  <si>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</si>
  <si>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</si>
  <si>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</si>
  <si>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</si>
  <si>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</si>
  <si>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</si>
  <si>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</si>
  <si>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</si>
  <si>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</si>
  <si>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</si>
  <si>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</si>
  <si>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</si>
  <si>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</si>
  <si>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</si>
  <si>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</si>
  <si>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</si>
  <si>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</si>
  <si>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</si>
  <si>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</si>
  <si>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</si>
  <si>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</si>
  <si>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</si>
  <si>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</si>
  <si>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</si>
  <si>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</si>
  <si>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</si>
  <si>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</si>
  <si>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</si>
  <si>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</si>
  <si>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</si>
  <si>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</si>
  <si>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</si>
  <si>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</si>
  <si>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</si>
  <si>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</si>
  <si>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</si>
  <si>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</si>
  <si>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</si>
  <si>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</si>
  <si>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</si>
  <si>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</si>
  <si>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</si>
  <si>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</si>
  <si>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</si>
  <si>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</si>
  <si>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</si>
  <si>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</si>
  <si>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</si>
  <si>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</si>
  <si>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</si>
  <si>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</si>
  <si>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</si>
  <si>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</si>
  <si>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</si>
  <si>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</si>
  <si>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</si>
  <si>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</si>
  <si>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</si>
  <si>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</si>
  <si>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</si>
  <si>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</si>
  <si>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</si>
  <si>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</si>
  <si>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</si>
  <si>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</si>
  <si>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</si>
  <si>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</si>
  <si>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</si>
  <si>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</si>
  <si>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</si>
  <si>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</si>
  <si>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</si>
  <si>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</si>
  <si>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</si>
  <si>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</si>
  <si>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</si>
  <si>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</si>
  <si>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</si>
  <si>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</si>
  <si>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</si>
  <si>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</si>
  <si>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</si>
  <si>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</si>
  <si>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</si>
  <si>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</si>
  <si>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</si>
  <si>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</si>
  <si>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</si>
  <si>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</si>
  <si>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</si>
  <si>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</si>
  <si>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</si>
  <si>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</si>
  <si>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</si>
  <si>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</si>
  <si>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</si>
  <si>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</si>
  <si>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</si>
  <si>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</si>
  <si>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</si>
  <si>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</si>
  <si>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</si>
  <si>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</si>
  <si>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</si>
  <si>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</si>
  <si>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</si>
  <si>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</si>
  <si>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</si>
  <si>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</si>
  <si>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</si>
  <si>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</si>
  <si>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</si>
  <si>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</si>
  <si>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</si>
  <si>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</si>
  <si>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</si>
  <si>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</si>
  <si>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</si>
  <si>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</si>
  <si>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</si>
  <si>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</si>
  <si>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</si>
  <si>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</si>
  <si>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</si>
  <si>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</si>
  <si>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</si>
  <si>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</si>
  <si>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</si>
  <si>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</si>
  <si>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</si>
  <si>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</si>
  <si>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</si>
  <si>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</si>
  <si>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</si>
  <si>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</si>
  <si>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</si>
  <si>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</si>
  <si>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</si>
  <si>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</si>
  <si>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</si>
  <si>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</si>
  <si>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</si>
  <si>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</si>
  <si>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</si>
  <si>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</si>
  <si>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</si>
  <si>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</si>
  <si>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</si>
  <si>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</si>
  <si>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</si>
  <si>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</si>
  <si>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</si>
  <si>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</si>
  <si>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</si>
  <si>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</si>
  <si>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</si>
  <si>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</si>
  <si>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</si>
  <si>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</si>
  <si>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</si>
  <si>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</si>
  <si>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</si>
  <si>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</si>
  <si>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</si>
  <si>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</si>
  <si>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</si>
  <si>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</si>
  <si>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</si>
  <si>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</si>
  <si>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</si>
  <si>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</si>
  <si>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</si>
  <si>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</si>
  <si>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</si>
  <si>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</si>
  <si>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</si>
  <si>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</si>
  <si>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</si>
  <si>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</si>
  <si>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</si>
  <si>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</si>
  <si>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</si>
  <si>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</si>
  <si>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</si>
  <si>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</si>
  <si>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</si>
  <si>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</si>
  <si>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</si>
  <si>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</si>
  <si>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</si>
  <si>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</si>
  <si>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</si>
  <si>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</si>
  <si>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</si>
  <si>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</si>
  <si>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</si>
  <si>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</si>
  <si>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</si>
  <si>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</si>
  <si>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</si>
  <si>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</si>
  <si>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</si>
  <si>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</si>
  <si>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</si>
  <si>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</si>
  <si>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</si>
  <si>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</si>
  <si>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</si>
  <si>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</si>
  <si>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</si>
  <si>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</si>
  <si>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</si>
  <si>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</si>
  <si>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</si>
  <si>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</si>
  <si>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</si>
  <si>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</si>
  <si>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</si>
  <si>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</si>
  <si>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</si>
  <si>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</si>
  <si>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</si>
  <si>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</si>
  <si>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</si>
  <si>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</si>
  <si>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</si>
  <si>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</si>
  <si>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</si>
  <si>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</si>
  <si>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</si>
  <si>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</si>
  <si>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</si>
  <si>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</si>
  <si>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</si>
  <si>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</si>
  <si>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</si>
  <si>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</si>
  <si>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</si>
  <si>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</si>
  <si>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</si>
  <si>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</si>
  <si>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</si>
  <si>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</si>
  <si>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</si>
  <si>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</si>
  <si>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</si>
  <si>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</si>
  <si>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</si>
  <si>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</si>
  <si>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</si>
  <si>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</si>
  <si>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</si>
  <si>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</si>
  <si>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</si>
  <si>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</si>
  <si>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</si>
  <si>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</si>
  <si>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</si>
  <si>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</si>
  <si>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</si>
  <si>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</si>
  <si>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</si>
  <si>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</si>
  <si>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</si>
  <si>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</si>
  <si>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</si>
  <si>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</si>
  <si>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</si>
  <si>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</si>
  <si>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</si>
  <si>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</si>
  <si>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</si>
  <si>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</si>
  <si>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</si>
  <si>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</si>
  <si>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</si>
  <si>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</si>
  <si>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</si>
  <si>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</si>
  <si>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</si>
  <si>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</si>
  <si>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</si>
  <si>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</si>
  <si>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</si>
  <si>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</si>
  <si>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</si>
  <si>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</si>
  <si>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</si>
  <si>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</si>
  <si>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</si>
  <si>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</si>
  <si>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</si>
  <si>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</si>
  <si>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</si>
  <si>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</si>
  <si>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</si>
  <si>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</si>
  <si>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</si>
  <si>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</si>
  <si>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</si>
  <si>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</si>
  <si>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</si>
  <si>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</si>
  <si>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</si>
  <si>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</si>
  <si>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</si>
  <si>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</si>
  <si>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</si>
  <si>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</si>
  <si>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</si>
  <si>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</si>
  <si>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</si>
  <si>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</si>
  <si>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</si>
  <si>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</si>
  <si>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</si>
  <si>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</si>
  <si>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</si>
  <si>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</si>
  <si>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</si>
  <si>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</si>
  <si>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</si>
  <si>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</si>
  <si>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</si>
  <si>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</si>
  <si>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</si>
  <si>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</si>
  <si>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</si>
  <si>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</si>
  <si>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</si>
  <si>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</si>
  <si>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</si>
  <si>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</si>
  <si>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</si>
  <si>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</si>
  <si>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</si>
  <si>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</si>
  <si>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</si>
  <si>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</si>
  <si>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</si>
  <si>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</si>
  <si>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</si>
  <si>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</si>
  <si>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</si>
  <si>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</si>
  <si>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</si>
  <si>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</si>
  <si>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</si>
  <si>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</si>
  <si>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</si>
  <si>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</si>
  <si>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</si>
  <si>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</si>
  <si>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</si>
  <si>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</si>
  <si>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</si>
  <si>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</si>
  <si>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</si>
  <si>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</si>
  <si>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</si>
  <si>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</si>
  <si>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</si>
  <si>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</si>
  <si>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</si>
  <si>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</si>
  <si>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</si>
  <si>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</si>
  <si>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</si>
  <si>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</si>
  <si>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</si>
  <si>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</si>
  <si>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</si>
  <si>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</si>
  <si>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</si>
  <si>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</si>
  <si>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</si>
  <si>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</si>
  <si>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</si>
  <si>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</si>
  <si>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</si>
  <si>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</si>
  <si>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</si>
  <si>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</si>
  <si>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</si>
  <si>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</si>
  <si>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</si>
  <si>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</si>
  <si>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</si>
  <si>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</si>
  <si>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</si>
  <si>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</si>
  <si>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</si>
  <si>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</si>
  <si>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</si>
  <si>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</si>
  <si>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</si>
  <si>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</si>
  <si>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</si>
  <si>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</si>
  <si>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</si>
  <si>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</si>
  <si>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</si>
  <si>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</si>
  <si>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</si>
  <si>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</si>
  <si>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</si>
  <si>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</si>
  <si>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</si>
  <si>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</si>
  <si>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</si>
  <si>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</si>
  <si>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</si>
  <si>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</si>
  <si>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</si>
  <si>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</si>
  <si>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</si>
  <si>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</si>
  <si>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</si>
  <si>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</si>
  <si>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</si>
  <si>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</si>
  <si>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</si>
  <si>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</si>
  <si>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</si>
  <si>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</si>
  <si>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</si>
  <si>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</si>
  <si>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</si>
  <si>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</si>
  <si>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</si>
  <si>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</si>
  <si>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</si>
  <si>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</si>
  <si>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</si>
  <si>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</si>
  <si>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</si>
  <si>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</si>
  <si>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</si>
  <si>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</si>
  <si>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</si>
  <si>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</si>
  <si>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</si>
  <si>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</si>
  <si>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</si>
  <si>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</si>
  <si>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</si>
  <si>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</si>
  <si>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</si>
  <si>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</si>
  <si>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</si>
  <si>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</si>
  <si>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</si>
  <si>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</si>
  <si>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</si>
  <si>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</si>
  <si>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</si>
  <si>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</si>
  <si>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</si>
  <si>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</si>
  <si>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</si>
  <si>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</si>
  <si>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</si>
  <si>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</si>
  <si>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</si>
  <si>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</si>
  <si>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</si>
  <si>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</si>
  <si>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</si>
  <si>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</si>
  <si>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</si>
  <si>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</si>
  <si>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</si>
  <si>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</si>
  <si>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</si>
  <si>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</si>
  <si>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</si>
  <si>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</si>
  <si>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</si>
  <si>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</si>
  <si>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</si>
  <si>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</si>
  <si>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</si>
  <si>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</si>
  <si>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</si>
  <si>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</si>
  <si>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</si>
  <si>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</si>
  <si>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</si>
  <si>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</si>
  <si>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</si>
  <si>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</si>
  <si>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</si>
  <si>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</si>
  <si>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</si>
  <si>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</si>
  <si>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</si>
  <si>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</si>
  <si>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</si>
  <si>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</si>
  <si>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</si>
  <si>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</si>
  <si>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</si>
  <si>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</si>
  <si>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</si>
  <si>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</si>
  <si>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</si>
  <si>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</si>
  <si>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</si>
  <si>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</si>
  <si>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</si>
  <si>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</si>
  <si>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</si>
  <si>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</si>
  <si>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</si>
  <si>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</si>
  <si>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</si>
  <si>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</si>
  <si>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</si>
  <si>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</si>
  <si>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</si>
  <si>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</si>
  <si>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</si>
  <si>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</si>
  <si>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</si>
  <si>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</si>
  <si>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</si>
  <si>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</si>
  <si>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</si>
  <si>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</si>
  <si>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</si>
  <si>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</si>
  <si>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</si>
  <si>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</si>
  <si>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</si>
  <si>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</si>
  <si>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</si>
  <si>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</si>
  <si>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</si>
  <si>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</si>
  <si>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</si>
  <si>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</si>
  <si>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</si>
  <si>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</si>
  <si>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</si>
  <si>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</si>
  <si>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</si>
  <si>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</si>
  <si>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</si>
  <si>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</si>
  <si>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</si>
  <si>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</si>
  <si>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</si>
  <si>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</si>
  <si>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</si>
  <si>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</si>
  <si>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</si>
  <si>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</si>
  <si>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</si>
  <si>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</si>
  <si>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</si>
  <si>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</si>
  <si>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</si>
  <si>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</si>
  <si>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</si>
  <si>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</si>
  <si>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</si>
  <si>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</si>
  <si>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</si>
  <si>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</si>
  <si>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</si>
  <si>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</si>
  <si>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</si>
  <si>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</si>
  <si>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</si>
  <si>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</si>
  <si>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</si>
  <si>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</si>
  <si>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</si>
  <si>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</si>
  <si>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</si>
  <si>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</si>
  <si>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</si>
  <si>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</si>
  <si>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</si>
  <si>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</si>
  <si>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</si>
  <si>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</si>
  <si>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</si>
  <si>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</si>
  <si>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</si>
  <si>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</si>
  <si>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</si>
  <si>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</si>
  <si>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</si>
  <si>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</si>
  <si>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</si>
  <si>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</si>
  <si>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</si>
  <si>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</si>
  <si>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</si>
  <si>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</si>
  <si>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</si>
  <si>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</si>
  <si>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</si>
  <si>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</si>
  <si>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</si>
  <si>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</si>
  <si>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</si>
  <si>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</si>
  <si>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</si>
  <si>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</si>
  <si>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</si>
  <si>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</si>
  <si>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</si>
  <si>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</si>
  <si>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</si>
  <si>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</si>
  <si>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</si>
  <si>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</si>
  <si>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</si>
  <si>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</si>
  <si>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</si>
  <si>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</si>
  <si>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</si>
  <si>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</si>
  <si>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</si>
  <si>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</si>
  <si>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</si>
  <si>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</si>
  <si>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</si>
  <si>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</si>
  <si>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</si>
  <si>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</si>
  <si>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</si>
  <si>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</si>
  <si>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</si>
  <si>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</si>
  <si>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</si>
  <si>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</si>
  <si>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</si>
  <si>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</si>
  <si>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</si>
  <si>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</si>
  <si>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</si>
  <si>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</si>
  <si>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</si>
  <si>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</si>
  <si>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</si>
  <si>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</si>
  <si>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</si>
  <si>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</si>
  <si>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</si>
  <si>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</si>
  <si>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</si>
  <si>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</si>
  <si>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</si>
  <si>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</si>
  <si>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</si>
  <si>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</si>
  <si>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</si>
  <si>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</si>
  <si>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</si>
  <si>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</si>
  <si>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</si>
  <si>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</si>
  <si>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</si>
  <si>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</si>
  <si>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</si>
  <si>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</si>
  <si>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</si>
  <si>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</si>
  <si>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</si>
  <si>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</si>
  <si>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</si>
  <si>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</si>
  <si>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</si>
  <si>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</si>
  <si>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</si>
  <si>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</si>
  <si>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</si>
  <si>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</si>
  <si>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</si>
  <si>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</si>
  <si>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</si>
  <si>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</si>
  <si>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</si>
  <si>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</si>
  <si>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</si>
  <si>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</si>
  <si>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</si>
  <si>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</si>
  <si>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</si>
  <si>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</si>
  <si>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</si>
  <si>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</si>
  <si>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</si>
  <si>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</si>
  <si>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</si>
  <si>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</si>
  <si>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</si>
  <si>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</si>
  <si>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</si>
  <si>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</si>
  <si>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</si>
  <si>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</si>
  <si>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</si>
  <si>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</si>
  <si>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</si>
  <si>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</si>
  <si>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</si>
  <si>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</si>
  <si>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</si>
  <si>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</si>
  <si>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</si>
  <si>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</si>
  <si>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</si>
  <si>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</si>
  <si>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</si>
  <si>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</si>
  <si>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</si>
  <si>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</si>
  <si>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</si>
  <si>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</si>
  <si>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</si>
  <si>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</si>
  <si>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</si>
  <si>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</si>
  <si>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</si>
  <si>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</si>
  <si>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</si>
  <si>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</si>
  <si>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</si>
  <si>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</si>
  <si>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</si>
  <si>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</si>
  <si>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</si>
  <si>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</si>
  <si>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</si>
  <si>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</si>
  <si>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</si>
  <si>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</si>
  <si>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</si>
  <si>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</si>
  <si>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</si>
  <si>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</si>
  <si>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</si>
  <si>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</si>
  <si>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</si>
  <si>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</si>
  <si>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</si>
  <si>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</si>
  <si>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</si>
  <si>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</si>
  <si>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</si>
  <si>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</si>
  <si>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</si>
  <si>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</si>
  <si>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</si>
  <si>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</si>
  <si>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</si>
  <si>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</si>
  <si>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</si>
  <si>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</si>
  <si>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</si>
  <si>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</si>
  <si>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</si>
  <si>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</si>
  <si>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</si>
  <si>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</si>
  <si>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</si>
  <si>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</si>
  <si>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</si>
  <si>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</si>
  <si>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</si>
  <si>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</si>
  <si>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</si>
  <si>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</si>
  <si>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</si>
  <si>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</si>
  <si>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</si>
  <si>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</si>
  <si>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</si>
  <si>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</si>
  <si>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</si>
  <si>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</si>
  <si>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</si>
  <si>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</si>
  <si>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</si>
  <si>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</si>
  <si>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</si>
  <si>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</si>
  <si>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</si>
  <si>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</si>
  <si>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</si>
  <si>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</si>
  <si>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</si>
  <si>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</si>
  <si>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</si>
  <si>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</si>
  <si>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</si>
  <si>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</si>
  <si>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</si>
  <si>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</si>
  <si>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</si>
  <si>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</si>
  <si>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</si>
  <si>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</si>
  <si>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</si>
  <si>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</si>
  <si>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</si>
  <si>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</si>
  <si>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</si>
  <si>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</si>
  <si>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</si>
  <si>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</si>
  <si>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</si>
  <si>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</si>
  <si>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</si>
  <si>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</si>
  <si>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</si>
  <si>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</si>
  <si>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</si>
  <si>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</si>
  <si>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</si>
  <si>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</si>
  <si>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</si>
  <si>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</si>
  <si>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</si>
  <si>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</si>
  <si>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</si>
  <si>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</si>
  <si>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</si>
  <si>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</si>
  <si>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</si>
  <si>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</si>
  <si>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</si>
  <si>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</si>
  <si>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</si>
  <si>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</si>
  <si>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</si>
  <si>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</si>
  <si>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</si>
  <si>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</si>
  <si>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</si>
  <si>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</si>
  <si>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</si>
  <si>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</si>
  <si>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</si>
  <si>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</si>
  <si>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</si>
  <si>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</si>
  <si>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</si>
  <si>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</si>
  <si>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</si>
  <si>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</si>
  <si>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</si>
  <si>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</si>
  <si>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</si>
  <si>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</si>
  <si>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</si>
  <si>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</si>
  <si>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</si>
  <si>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</si>
  <si>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</si>
  <si>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</si>
  <si>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</si>
  <si>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</si>
  <si>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</si>
  <si>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</si>
  <si>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</si>
  <si>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</si>
  <si>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</si>
  <si>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</si>
  <si>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</si>
  <si>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</si>
  <si>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</si>
  <si>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</si>
  <si>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</si>
  <si>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</si>
  <si>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</si>
  <si>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</si>
  <si>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</si>
  <si>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</si>
  <si>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</si>
  <si>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</si>
  <si>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</si>
  <si>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</si>
  <si>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</si>
  <si>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</si>
  <si>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</si>
  <si>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</si>
  <si>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</si>
  <si>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</si>
  <si>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</si>
  <si>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</si>
  <si>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</si>
  <si>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</si>
  <si>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</si>
  <si>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</si>
  <si>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</si>
  <si>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</si>
  <si>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</si>
  <si>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</si>
  <si>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</si>
  <si>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</si>
  <si>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</si>
  <si>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</si>
  <si>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</si>
  <si>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</si>
  <si>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</si>
  <si>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</si>
  <si>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</si>
  <si>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</si>
  <si>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</si>
  <si>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</si>
  <si>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</si>
  <si>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</si>
  <si>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</si>
  <si>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</si>
  <si>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</si>
  <si>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</si>
  <si>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</si>
  <si>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</si>
  <si>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</si>
  <si>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</si>
  <si>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</si>
  <si>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</si>
  <si>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</si>
  <si>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</si>
  <si>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</si>
  <si>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</si>
  <si>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</si>
  <si>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</si>
  <si>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</si>
  <si>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</si>
  <si>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</si>
  <si>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</si>
  <si>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</si>
  <si>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</si>
  <si>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</si>
  <si>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</si>
  <si>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</si>
  <si>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</si>
  <si>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</si>
  <si>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</si>
  <si>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</si>
  <si>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</si>
  <si>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</si>
  <si>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</si>
  <si>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</si>
  <si>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</si>
  <si>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</si>
  <si>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</si>
  <si>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</si>
  <si>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</si>
  <si>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</si>
  <si>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</si>
  <si>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</si>
  <si>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</si>
  <si>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</si>
  <si>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</si>
  <si>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</si>
  <si>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</si>
  <si>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</si>
  <si>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</si>
  <si>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</si>
  <si>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</si>
  <si>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</si>
  <si>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</si>
  <si>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</si>
  <si>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</si>
  <si>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</si>
  <si>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</si>
  <si>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</si>
  <si>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</si>
  <si>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</si>
  <si>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</si>
  <si>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</si>
  <si>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</si>
  <si>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</si>
  <si>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</si>
  <si>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</si>
  <si>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</si>
  <si>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</si>
  <si>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</si>
  <si>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</si>
  <si>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</si>
  <si>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</si>
  <si>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</si>
  <si>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</si>
  <si>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</si>
  <si>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</si>
  <si>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</si>
  <si>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</si>
  <si>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</si>
  <si>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</si>
  <si>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</si>
  <si>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</si>
  <si>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</si>
  <si>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</si>
  <si>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</si>
  <si>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</si>
  <si>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</si>
  <si>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</si>
  <si>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</si>
  <si>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</si>
  <si>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</si>
  <si>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</si>
  <si>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</si>
  <si>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</si>
  <si>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</si>
  <si>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</si>
  <si>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</si>
  <si>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</si>
  <si>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</si>
  <si>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</si>
  <si>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</si>
  <si>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</si>
  <si>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</si>
  <si>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</si>
  <si>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</si>
  <si>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</si>
  <si>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</si>
  <si>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</si>
  <si>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</si>
  <si>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</si>
  <si>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</si>
  <si>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</si>
  <si>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</si>
  <si>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</si>
  <si>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</si>
  <si>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</si>
  <si>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</si>
  <si>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</si>
  <si>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</si>
  <si>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</si>
  <si>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</si>
  <si>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</si>
  <si>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</si>
  <si>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</si>
  <si>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</si>
  <si>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</si>
  <si>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</si>
  <si>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</si>
  <si>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</si>
  <si>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</si>
  <si>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</si>
  <si>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</si>
  <si>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</si>
  <si>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</si>
  <si>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</si>
  <si>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</si>
  <si>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</si>
  <si>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</si>
  <si>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</si>
  <si>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</si>
  <si>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</si>
  <si>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</si>
  <si>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</si>
  <si>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</si>
  <si>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</si>
  <si>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</si>
  <si>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</si>
  <si>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</si>
  <si>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</si>
  <si>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</si>
  <si>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</si>
  <si>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</si>
  <si>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</si>
  <si>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</si>
  <si>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</si>
  <si>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</si>
  <si>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</si>
  <si>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</si>
  <si>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</si>
  <si>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</si>
  <si>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</si>
  <si>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</si>
  <si>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</si>
  <si>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</si>
  <si>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</si>
  <si>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</si>
  <si>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</si>
  <si>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</si>
  <si>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</si>
  <si>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</si>
  <si>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</si>
  <si>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</si>
  <si>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</si>
  <si>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</si>
  <si>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</si>
  <si>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</si>
  <si>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</si>
  <si>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</si>
  <si>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</si>
  <si>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</si>
  <si>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</si>
  <si>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</si>
  <si>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</si>
  <si>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</si>
  <si>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</si>
  <si>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</si>
  <si>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</si>
  <si>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</si>
  <si>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</si>
  <si>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</si>
  <si>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</si>
  <si>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</si>
  <si>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</si>
  <si>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</si>
  <si>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</si>
  <si>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</si>
  <si>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</si>
  <si>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</si>
  <si>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</si>
  <si>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</si>
  <si>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</si>
  <si>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</si>
  <si>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</si>
  <si>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</si>
  <si>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</si>
  <si>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</si>
  <si>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</si>
  <si>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</si>
  <si>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</si>
  <si>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</si>
  <si>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</si>
  <si>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</si>
  <si>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</si>
  <si>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</si>
  <si>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</si>
  <si>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</si>
  <si>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</si>
  <si>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</si>
  <si>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</si>
  <si>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</si>
  <si>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</si>
  <si>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</si>
  <si>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</si>
  <si>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</si>
  <si>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</si>
  <si>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</si>
  <si>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</si>
  <si>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</si>
  <si>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</si>
  <si>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</si>
  <si>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</si>
  <si>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</si>
  <si>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</si>
  <si>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</si>
  <si>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</si>
  <si>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</si>
  <si>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</si>
  <si>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</si>
  <si>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</si>
  <si>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</si>
  <si>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</si>
  <si>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</si>
  <si>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</si>
  <si>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</si>
  <si>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</si>
  <si>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</si>
  <si>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</si>
  <si>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</si>
  <si>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</si>
  <si>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</si>
  <si>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</si>
  <si>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</si>
  <si>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</si>
  <si>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</si>
  <si>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</si>
  <si>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</si>
  <si>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</si>
  <si>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</si>
  <si>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</si>
  <si>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</si>
  <si>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</si>
  <si>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</si>
  <si>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</si>
  <si>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</si>
  <si>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</si>
  <si>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</si>
  <si>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</si>
  <si>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</si>
  <si>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</si>
  <si>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</si>
  <si>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</si>
  <si>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</si>
  <si>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</si>
  <si>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</si>
  <si>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</si>
  <si>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</si>
  <si>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</si>
  <si>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</si>
  <si>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</si>
  <si>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</si>
  <si>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</si>
  <si>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</si>
  <si>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</si>
  <si>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</si>
  <si>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</si>
  <si>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</si>
  <si>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</si>
  <si>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</si>
  <si>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</si>
  <si>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</si>
  <si>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</si>
  <si>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</si>
  <si>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</si>
  <si>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</si>
  <si>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</si>
  <si>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</si>
  <si>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</si>
  <si>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</si>
  <si>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</si>
  <si>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</si>
  <si>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</si>
  <si>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</si>
  <si>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</si>
  <si>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</si>
  <si>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</si>
  <si>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</si>
  <si>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</si>
  <si>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</si>
  <si>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</si>
  <si>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</si>
  <si>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</si>
  <si>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</si>
  <si>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</si>
  <si>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</si>
  <si>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</si>
  <si>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</si>
  <si>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</si>
  <si>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</si>
  <si>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</si>
  <si>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</si>
  <si>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</si>
  <si>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</si>
  <si>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</si>
  <si>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</si>
  <si>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</si>
  <si>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</si>
  <si>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</si>
  <si>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</si>
  <si>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</si>
  <si>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</si>
  <si>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</si>
  <si>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</si>
  <si>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</si>
  <si>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</si>
  <si>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</si>
  <si>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</si>
  <si>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</si>
  <si>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</si>
  <si>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</si>
  <si>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</si>
  <si>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</si>
  <si>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</si>
  <si>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</si>
  <si>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</si>
  <si>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</si>
  <si>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</si>
  <si>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</si>
  <si>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</si>
  <si>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</si>
  <si>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</si>
  <si>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</si>
  <si>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</si>
  <si>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</si>
  <si>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</si>
  <si>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</si>
  <si>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</si>
  <si>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</si>
  <si>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</si>
  <si>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</si>
  <si>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</si>
  <si>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</si>
  <si>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</si>
  <si>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</si>
  <si>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</si>
  <si>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</si>
  <si>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</si>
  <si>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</si>
  <si>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</si>
  <si>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</si>
  <si>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</si>
  <si>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</si>
  <si>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</si>
  <si>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</si>
  <si>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</si>
  <si>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</si>
  <si>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</si>
  <si>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</si>
  <si>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</si>
  <si>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</si>
  <si>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</si>
  <si>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</si>
  <si>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</si>
  <si>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</si>
  <si>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</si>
  <si>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</si>
  <si>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</si>
  <si>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</si>
  <si>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</si>
  <si>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</si>
  <si>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</si>
  <si>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</si>
  <si>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</si>
  <si>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</si>
  <si>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</si>
  <si>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</si>
  <si>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</si>
  <si>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</si>
  <si>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</si>
  <si>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</si>
  <si>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</si>
  <si>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</si>
  <si>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</si>
  <si>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</si>
  <si>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</si>
  <si>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</si>
  <si>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</si>
  <si>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</si>
  <si>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</si>
  <si>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</si>
  <si>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</si>
  <si>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</si>
  <si>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</si>
  <si>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</si>
  <si>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</si>
  <si>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</si>
  <si>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</si>
  <si>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</si>
  <si>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</si>
  <si>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</si>
  <si>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</si>
  <si>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</si>
  <si>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</si>
  <si>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</si>
  <si>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</si>
  <si>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</si>
  <si>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</si>
  <si>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</si>
  <si>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</si>
  <si>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</si>
  <si>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</si>
  <si>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</si>
  <si>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</si>
  <si>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</si>
  <si>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</si>
  <si>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</si>
  <si>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</si>
  <si>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</si>
  <si>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</si>
  <si>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</si>
  <si>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</si>
  <si>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</si>
  <si>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</si>
  <si>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</si>
  <si>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</si>
  <si>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</si>
  <si>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</si>
  <si>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</si>
  <si>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</si>
  <si>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</si>
  <si>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</si>
  <si>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</si>
  <si>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</si>
  <si>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</si>
  <si>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</si>
  <si>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</si>
  <si>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</si>
  <si>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</si>
  <si>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</si>
  <si>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</si>
  <si>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</si>
  <si>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</si>
  <si>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</si>
  <si>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</si>
  <si>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</si>
  <si>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</si>
  <si>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</si>
  <si>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</si>
  <si>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</si>
  <si>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</si>
  <si>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</si>
  <si>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</si>
  <si>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</si>
  <si>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</si>
  <si>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</si>
  <si>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</si>
  <si>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</si>
  <si>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</si>
  <si>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</si>
  <si>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</si>
  <si>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</si>
  <si>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</si>
  <si>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</si>
  <si>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</si>
  <si>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</si>
  <si>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</si>
  <si>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</si>
  <si>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</si>
  <si>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</si>
  <si>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</si>
  <si>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</si>
  <si>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</si>
  <si>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</si>
  <si>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</si>
  <si>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</si>
  <si>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</si>
  <si>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</si>
  <si>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</si>
  <si>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</si>
  <si>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</si>
  <si>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</si>
  <si>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</si>
  <si>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</si>
  <si>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</si>
  <si>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</si>
  <si>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</si>
  <si>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</si>
  <si>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</si>
  <si>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</si>
  <si>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</si>
  <si>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</si>
  <si>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</si>
  <si>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</si>
  <si>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</si>
  <si>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</si>
  <si>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</si>
  <si>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</si>
  <si>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</si>
  <si>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</si>
  <si>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</si>
  <si>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</si>
  <si>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</si>
  <si>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</si>
  <si>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</si>
  <si>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</si>
  <si>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</si>
  <si>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</si>
  <si>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</si>
  <si>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</si>
  <si>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</si>
  <si>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</si>
  <si>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</si>
  <si>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</si>
  <si>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</si>
  <si>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</si>
  <si>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</si>
  <si>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</si>
  <si>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</si>
  <si>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</si>
  <si>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</si>
  <si>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</si>
  <si>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</si>
  <si>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</si>
  <si>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</si>
  <si>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</si>
  <si>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</si>
  <si>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</si>
  <si>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</si>
  <si>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</si>
  <si>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</si>
  <si>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</si>
  <si>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</si>
  <si>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</si>
  <si>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</si>
  <si>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</si>
  <si>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</si>
  <si>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</si>
  <si>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</si>
  <si>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</si>
  <si>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</si>
  <si>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</si>
  <si>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</si>
  <si>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</si>
  <si>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</si>
  <si>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</si>
  <si>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</si>
  <si>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</si>
  <si>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</si>
  <si>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</si>
  <si>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</si>
  <si>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</si>
  <si>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</si>
  <si>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</si>
  <si>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</si>
  <si>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</si>
  <si>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</si>
  <si>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</si>
  <si>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</si>
  <si>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</si>
  <si>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</si>
  <si>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</si>
  <si>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</si>
  <si>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</si>
  <si>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</si>
  <si>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</si>
  <si>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</si>
  <si>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</si>
  <si>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</si>
  <si>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</si>
  <si>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</si>
  <si>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</si>
  <si>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</si>
  <si>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</si>
  <si>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</si>
  <si>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</si>
  <si>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</si>
  <si>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</si>
  <si>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</si>
  <si>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</si>
  <si>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</si>
  <si>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</si>
  <si>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</si>
  <si>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</si>
  <si>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</si>
  <si>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</si>
  <si>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</si>
  <si>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</si>
  <si>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</si>
  <si>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</si>
  <si>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</si>
  <si>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</si>
  <si>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</si>
  <si>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</si>
  <si>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</si>
  <si>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</si>
  <si>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</si>
  <si>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</si>
  <si>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</si>
  <si>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</si>
  <si>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</si>
  <si>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</si>
  <si>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</si>
  <si>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</si>
  <si>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</si>
  <si>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</si>
  <si>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</si>
  <si>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</si>
  <si>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</si>
  <si>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</si>
  <si>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</si>
  <si>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</si>
  <si>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</si>
  <si>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</si>
  <si>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</si>
  <si>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</si>
  <si>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</si>
  <si>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</si>
  <si>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</si>
  <si>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</si>
  <si>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</si>
  <si>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</si>
  <si>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</si>
  <si>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</si>
  <si>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</si>
  <si>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</si>
  <si>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</si>
  <si>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</si>
  <si>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</si>
  <si>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</si>
  <si>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</si>
  <si>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</si>
  <si>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</si>
  <si>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</si>
  <si>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</si>
  <si>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</si>
  <si>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</si>
  <si>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</si>
  <si>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</si>
  <si>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</si>
  <si>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</si>
  <si>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</si>
  <si>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</si>
  <si>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</si>
  <si>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</si>
  <si>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</si>
  <si>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</si>
  <si>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</si>
  <si>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</si>
  <si>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</si>
  <si>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</si>
  <si>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</si>
  <si>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</si>
  <si>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</si>
  <si>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</si>
  <si>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</si>
  <si>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</si>
  <si>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</si>
  <si>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</si>
  <si>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</si>
  <si>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</si>
  <si>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</si>
  <si>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</si>
  <si>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</si>
  <si>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</si>
  <si>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</si>
  <si>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</si>
  <si>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</si>
  <si>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</si>
  <si>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</si>
  <si>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</si>
  <si>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</si>
  <si>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</si>
  <si>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</si>
  <si>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</si>
  <si>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</si>
  <si>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</si>
  <si>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</si>
  <si>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</si>
  <si>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</si>
  <si>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</si>
  <si>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</si>
  <si>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</si>
  <si>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</si>
  <si>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</si>
  <si>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</si>
  <si>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</si>
  <si>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</si>
  <si>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</si>
  <si>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</si>
  <si>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</si>
  <si>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</si>
  <si>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</si>
  <si>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</si>
  <si>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</si>
  <si>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</si>
  <si>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</si>
  <si>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</si>
  <si>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</si>
  <si>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</si>
  <si>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</si>
  <si>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</si>
  <si>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</si>
  <si>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</si>
  <si>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</si>
  <si>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</si>
  <si>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</si>
  <si>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</si>
  <si>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</si>
  <si>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</si>
  <si>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</si>
  <si>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</si>
  <si>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</si>
  <si>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</si>
  <si>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</si>
  <si>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</si>
  <si>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</si>
  <si>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</si>
  <si>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</si>
  <si>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</si>
  <si>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</si>
  <si>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</si>
  <si>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</si>
  <si>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</si>
  <si>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</si>
  <si>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</si>
  <si>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</si>
  <si>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</si>
  <si>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</si>
  <si>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</si>
  <si>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</si>
  <si>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</si>
  <si>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</si>
  <si>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</si>
  <si>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</si>
  <si>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</si>
  <si>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</si>
  <si>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</si>
  <si>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</si>
  <si>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</si>
  <si>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</si>
  <si>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</si>
  <si>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</si>
  <si>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</si>
  <si>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</si>
  <si>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</si>
  <si>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</si>
  <si>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</si>
  <si>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</si>
  <si>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</si>
  <si>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</si>
  <si>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</si>
  <si>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</si>
  <si>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</si>
  <si>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</si>
  <si>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</si>
  <si>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</si>
  <si>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</si>
  <si>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</si>
  <si>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</si>
  <si>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</si>
  <si>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</si>
  <si>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</si>
  <si>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</si>
  <si>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</si>
  <si>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</si>
  <si>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</si>
  <si>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</si>
  <si>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</si>
  <si>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</si>
  <si>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</si>
  <si>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</si>
  <si>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</si>
  <si>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</si>
  <si>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</si>
  <si>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</si>
  <si>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</si>
  <si>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</si>
  <si>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</si>
  <si>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</si>
  <si>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</si>
  <si>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</si>
  <si>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</si>
  <si>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</si>
  <si>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</si>
  <si>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</si>
  <si>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</si>
  <si>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</si>
  <si>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</si>
  <si>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</si>
  <si>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</si>
  <si>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</si>
  <si>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</si>
  <si>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</si>
  <si>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</si>
  <si>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</si>
  <si>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</si>
  <si>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</si>
  <si>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</si>
  <si>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</si>
  <si>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</si>
  <si>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</si>
  <si>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</si>
  <si>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</si>
  <si>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</si>
  <si>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</si>
  <si>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</si>
  <si>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</si>
  <si>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</si>
  <si>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</si>
  <si>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</si>
  <si>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</si>
  <si>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</si>
  <si>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</si>
  <si>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</si>
  <si>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</si>
  <si>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</si>
  <si>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</si>
  <si>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</si>
  <si>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</si>
  <si>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</si>
  <si>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</si>
  <si>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</si>
  <si>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</si>
  <si>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</si>
  <si>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</si>
  <si>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</si>
  <si>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</si>
  <si>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</si>
  <si>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</si>
  <si>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</si>
  <si>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</si>
  <si>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</si>
  <si>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</si>
  <si>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</si>
  <si>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</si>
  <si>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</si>
  <si>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</si>
  <si>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</si>
  <si>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</si>
  <si>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</si>
  <si>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</si>
  <si>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</si>
  <si>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</si>
  <si>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</si>
  <si>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</si>
  <si>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</si>
  <si>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</si>
  <si>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</si>
  <si>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</si>
  <si>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</si>
  <si>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</si>
  <si>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</si>
  <si>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</si>
  <si>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</si>
  <si>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</si>
  <si>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</si>
  <si>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</si>
  <si>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</si>
  <si>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</si>
  <si>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</si>
  <si>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</si>
  <si>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</si>
  <si>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</si>
  <si>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</si>
  <si>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</si>
  <si>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</si>
  <si>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</si>
  <si>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</si>
  <si>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</si>
  <si>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</si>
  <si>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</si>
  <si>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</si>
  <si>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</si>
  <si>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</si>
  <si>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</si>
  <si>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</si>
  <si>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</si>
  <si>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</si>
  <si>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</si>
  <si>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</si>
  <si>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</si>
  <si>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</si>
  <si>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</si>
  <si>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</si>
  <si>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</si>
  <si>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</si>
  <si>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</si>
  <si>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</si>
  <si>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</si>
  <si>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</si>
  <si>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</si>
  <si>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</si>
  <si>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</si>
  <si>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</si>
  <si>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</si>
  <si>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</si>
  <si>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</si>
  <si>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</si>
  <si>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</si>
  <si>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</si>
  <si>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</si>
  <si>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</si>
  <si>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</si>
  <si>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</si>
  <si>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</si>
  <si>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</si>
  <si>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</si>
  <si>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</si>
  <si>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</si>
  <si>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</si>
  <si>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</si>
  <si>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</si>
  <si>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</si>
  <si>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</si>
  <si>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</si>
  <si>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</si>
  <si>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</si>
  <si>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</si>
  <si>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</si>
  <si>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</si>
  <si>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</si>
  <si>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</si>
  <si>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</si>
  <si>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</si>
  <si>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</si>
  <si>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</si>
  <si>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</si>
  <si>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</si>
  <si>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</si>
  <si>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</si>
  <si>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</si>
  <si>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</si>
  <si>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</si>
  <si>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</si>
  <si>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</si>
  <si>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</si>
  <si>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</si>
  <si>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</si>
  <si>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</si>
  <si>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</si>
  <si>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</si>
  <si>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</si>
  <si>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</si>
  <si>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</si>
  <si>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</si>
  <si>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</si>
  <si>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</si>
  <si>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</si>
  <si>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</si>
  <si>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</si>
  <si>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</si>
  <si>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</si>
  <si>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</si>
  <si>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</si>
  <si>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</si>
  <si>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</si>
  <si>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</si>
  <si>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</si>
  <si>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</si>
  <si>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</si>
  <si>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</si>
  <si>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</si>
  <si>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</si>
  <si>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</si>
  <si>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</si>
  <si>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</si>
  <si>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</si>
  <si>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</si>
  <si>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</si>
  <si>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</si>
  <si>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</si>
  <si>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</si>
  <si>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</si>
  <si>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</si>
  <si>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</si>
  <si>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</si>
  <si>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</si>
  <si>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</si>
  <si>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</si>
  <si>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</si>
  <si>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</si>
  <si>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</si>
  <si>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</si>
  <si>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</si>
  <si>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</si>
  <si>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</si>
  <si>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</si>
  <si>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</si>
  <si>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</si>
  <si>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</si>
  <si>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</si>
  <si>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</si>
  <si>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</si>
  <si>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</si>
  <si>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</si>
  <si>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</si>
  <si>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</si>
  <si>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</si>
  <si>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</si>
  <si>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</si>
  <si>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</si>
  <si>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</si>
  <si>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</si>
  <si>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</si>
  <si>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</si>
  <si>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</si>
  <si>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</si>
  <si>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</si>
  <si>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</si>
  <si>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</si>
  <si>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</si>
  <si>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</si>
  <si>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</si>
  <si>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</si>
  <si>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</si>
  <si>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</si>
  <si>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</si>
  <si>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</si>
  <si>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</si>
  <si>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</si>
  <si>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</si>
  <si>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</si>
  <si>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</si>
  <si>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</si>
  <si>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</si>
  <si>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</si>
  <si>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</si>
  <si>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</si>
  <si>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</si>
  <si>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</si>
  <si>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</si>
  <si>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</si>
  <si>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</si>
  <si>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</si>
  <si>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</si>
  <si>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</si>
  <si>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</si>
  <si>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</si>
  <si>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</si>
  <si>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</si>
  <si>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</si>
  <si>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</si>
  <si>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</si>
  <si>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</si>
  <si>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</si>
  <si>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</si>
  <si>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</si>
  <si>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</si>
  <si>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</si>
  <si>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</si>
  <si>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</si>
  <si>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</si>
  <si>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</si>
  <si>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</si>
  <si>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</si>
  <si>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</si>
  <si>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</si>
  <si>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</si>
  <si>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</si>
  <si>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</si>
  <si>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</si>
  <si>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</si>
  <si>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</si>
  <si>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</si>
  <si>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</si>
  <si>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</si>
  <si>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</si>
  <si>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</si>
  <si>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</si>
  <si>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</si>
  <si>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</si>
  <si>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</si>
  <si>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</si>
  <si>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</si>
  <si>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</si>
  <si>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</si>
  <si>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</si>
  <si>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</si>
  <si>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</si>
  <si>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</si>
  <si>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</si>
  <si>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</si>
  <si>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</si>
  <si>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</si>
  <si>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</si>
  <si>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</si>
  <si>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</si>
  <si>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</si>
  <si>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</si>
  <si>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</si>
  <si>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</si>
  <si>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</si>
  <si>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</si>
  <si>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</si>
  <si>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</si>
  <si>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</si>
  <si>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</si>
  <si>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</si>
  <si>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</si>
  <si>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</si>
  <si>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</si>
  <si>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</si>
  <si>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</si>
  <si>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</si>
  <si>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</si>
  <si>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</si>
  <si>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</si>
  <si>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</si>
  <si>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</si>
  <si>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</si>
  <si>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</si>
  <si>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</si>
  <si>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</si>
  <si>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</si>
  <si>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</si>
  <si>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</si>
  <si>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</si>
  <si>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</si>
  <si>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</si>
  <si>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</si>
  <si>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</si>
  <si>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</si>
  <si>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</si>
  <si>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</si>
  <si>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</si>
  <si>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</si>
  <si>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</si>
  <si>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</si>
  <si>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</si>
  <si>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</si>
  <si>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</si>
  <si>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</si>
  <si>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</si>
  <si>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</si>
  <si>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</si>
  <si>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</si>
  <si>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</si>
  <si>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</si>
  <si>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</si>
  <si>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</si>
  <si>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</si>
  <si>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</si>
  <si>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</si>
  <si>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</si>
  <si>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</si>
  <si>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</si>
  <si>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</si>
  <si>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</si>
  <si>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</si>
  <si>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</si>
  <si>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</si>
  <si>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</si>
  <si>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</si>
  <si>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</si>
  <si>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</si>
  <si>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</si>
  <si>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</si>
  <si>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</si>
  <si>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</si>
  <si>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</si>
  <si>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</si>
  <si>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</si>
  <si>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</si>
  <si>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</si>
  <si>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</si>
  <si>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</si>
  <si>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</si>
  <si>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</si>
  <si>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</si>
  <si>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</si>
  <si>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</si>
  <si>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</si>
  <si>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</si>
  <si>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</si>
  <si>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</si>
  <si>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</si>
  <si>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</si>
  <si>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</si>
  <si>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</si>
  <si>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</si>
  <si>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</si>
  <si>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</si>
  <si>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</si>
  <si>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</si>
  <si>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</si>
  <si>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</si>
  <si>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</si>
  <si>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</si>
  <si>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</si>
  <si>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</si>
  <si>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</si>
  <si>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</si>
  <si>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</si>
  <si>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</si>
  <si>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</si>
  <si>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</si>
  <si>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</si>
  <si>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</si>
  <si>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</si>
  <si>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</si>
  <si>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</si>
  <si>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</si>
  <si>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</si>
  <si>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</si>
  <si>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</si>
  <si>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</si>
  <si>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</si>
  <si>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</si>
  <si>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</si>
  <si>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</si>
  <si>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</si>
  <si>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</si>
  <si>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</si>
  <si>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</si>
  <si>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</si>
  <si>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</si>
  <si>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</si>
  <si>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</si>
  <si>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</si>
  <si>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</si>
  <si>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</si>
  <si>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</si>
  <si>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</si>
  <si>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</si>
  <si>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</si>
  <si>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</si>
  <si>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</si>
  <si>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</si>
  <si>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</si>
  <si>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</si>
  <si>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</si>
  <si>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</si>
  <si>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</si>
  <si>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</si>
  <si>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</si>
  <si>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</si>
  <si>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</si>
  <si>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</si>
  <si>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</si>
  <si>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</si>
  <si>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</si>
  <si>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</si>
  <si>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</si>
  <si>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</si>
  <si>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</si>
  <si>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</si>
  <si>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</si>
  <si>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</si>
  <si>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</si>
  <si>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</si>
  <si>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</si>
  <si>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</si>
  <si>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</si>
  <si>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</si>
  <si>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</si>
  <si>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</si>
  <si>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</si>
  <si>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</si>
  <si>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</si>
  <si>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</si>
  <si>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</si>
  <si>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</si>
  <si>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</si>
  <si>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</si>
  <si>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</si>
  <si>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</si>
  <si>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</si>
  <si>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</si>
  <si>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</si>
  <si>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</si>
  <si>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</si>
  <si>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</si>
  <si>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</si>
  <si>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</si>
  <si>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</si>
  <si>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</si>
  <si>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</si>
  <si>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</si>
  <si>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</si>
  <si>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</si>
  <si>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</si>
  <si>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</si>
  <si>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</si>
  <si>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</si>
  <si>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</si>
  <si>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</si>
  <si>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</si>
  <si>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</si>
  <si>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</si>
  <si>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</si>
  <si>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</si>
  <si>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</si>
  <si>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</si>
  <si>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</si>
  <si>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</si>
  <si>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</si>
  <si>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</si>
  <si>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</si>
  <si>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</si>
  <si>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</si>
  <si>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</si>
  <si>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</si>
  <si>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</si>
  <si>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</si>
  <si>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</si>
  <si>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</si>
  <si>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</si>
  <si>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</si>
  <si>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</si>
  <si>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</si>
  <si>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</si>
  <si>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</si>
  <si>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</si>
  <si>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</si>
  <si>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</si>
  <si>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</si>
  <si>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</si>
  <si>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</si>
  <si>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</si>
  <si>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</si>
  <si>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</si>
  <si>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</si>
  <si>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</si>
  <si>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</si>
  <si>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</si>
  <si>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</si>
  <si>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</si>
  <si>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</si>
  <si>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</si>
  <si>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</si>
  <si>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</si>
  <si>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</si>
  <si>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</si>
  <si>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</si>
  <si>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</si>
  <si>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</si>
  <si>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</si>
  <si>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</si>
  <si>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</si>
  <si>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</si>
  <si>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</si>
  <si>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</si>
  <si>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</si>
  <si>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</si>
  <si>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</si>
  <si>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</si>
  <si>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</si>
  <si>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</si>
  <si>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</si>
  <si>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</si>
  <si>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</si>
  <si>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</si>
  <si>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</si>
  <si>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</si>
  <si>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</si>
  <si>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</si>
  <si>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</si>
  <si>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</si>
  <si>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</si>
  <si>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</si>
  <si>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</si>
  <si>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</si>
  <si>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</si>
  <si>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</si>
  <si>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</si>
  <si>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</si>
  <si>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</si>
  <si>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</si>
  <si>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</si>
  <si>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</si>
  <si>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</si>
  <si>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</si>
  <si>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</si>
  <si>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</si>
  <si>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</si>
  <si>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</si>
  <si>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</si>
  <si>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</si>
  <si>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</si>
  <si>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</si>
  <si>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</si>
  <si>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</si>
  <si>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</si>
  <si>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</si>
  <si>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</si>
  <si>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</si>
  <si>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</si>
  <si>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</si>
  <si>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</si>
  <si>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</si>
  <si>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</si>
  <si>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</si>
  <si>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</si>
  <si>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</si>
  <si>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</si>
  <si>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</si>
  <si>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</si>
  <si>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</si>
  <si>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</si>
  <si>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</si>
  <si>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</si>
  <si>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</si>
  <si>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</si>
  <si>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</si>
  <si>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</si>
  <si>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</si>
  <si>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</si>
  <si>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</si>
  <si>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</si>
  <si>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</si>
  <si>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</si>
  <si>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</si>
  <si>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</si>
  <si>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</si>
  <si>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</si>
  <si>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</si>
  <si>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</si>
  <si>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</si>
  <si>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</si>
  <si>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</si>
  <si>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</si>
  <si>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</si>
  <si>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</si>
  <si>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</si>
  <si>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</si>
  <si>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</si>
  <si>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</si>
  <si>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</si>
  <si>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</si>
  <si>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</si>
  <si>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</si>
  <si>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</si>
  <si>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</si>
  <si>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</si>
  <si>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</si>
  <si>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</si>
  <si>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</si>
  <si>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</si>
  <si>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</si>
  <si>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</si>
  <si>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</si>
  <si>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</si>
  <si>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</si>
  <si>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</si>
  <si>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</si>
  <si>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</si>
  <si>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</si>
  <si>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</si>
  <si>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</si>
  <si>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</si>
  <si>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</si>
  <si>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</si>
  <si>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</si>
  <si>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</si>
  <si>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</si>
  <si>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</si>
  <si>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</si>
  <si>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</si>
  <si>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</si>
  <si>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</si>
  <si>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</si>
  <si>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</si>
  <si>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</si>
  <si>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</si>
  <si>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</si>
  <si>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</si>
  <si>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</si>
  <si>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</si>
  <si>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</si>
  <si>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</si>
  <si>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</si>
  <si>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</si>
  <si>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</si>
  <si>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</si>
  <si>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</si>
  <si>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</si>
  <si>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</si>
  <si>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</si>
  <si>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</si>
  <si>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</si>
  <si>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</si>
  <si>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</si>
  <si>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</si>
  <si>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</si>
  <si>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</si>
  <si>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</si>
  <si>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</si>
  <si>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</si>
  <si>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</si>
  <si>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</si>
  <si>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</si>
  <si>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</si>
  <si>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</si>
  <si>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</si>
  <si>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</si>
  <si>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</si>
  <si>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</si>
  <si>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</si>
  <si>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</si>
  <si>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</si>
  <si>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</si>
  <si>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</si>
  <si>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</si>
  <si>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</si>
  <si>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</si>
  <si>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</si>
  <si>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</si>
  <si>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</si>
  <si>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</si>
  <si>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</si>
  <si>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</si>
  <si>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</si>
  <si>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</si>
  <si>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</si>
  <si>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</si>
  <si>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</si>
  <si>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</si>
  <si>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</si>
  <si>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</si>
  <si>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</si>
  <si>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</si>
  <si>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</si>
  <si>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</si>
  <si>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</si>
  <si>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</si>
  <si>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</si>
  <si>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</si>
  <si>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</si>
  <si>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</si>
  <si>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</si>
  <si>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</si>
  <si>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</si>
  <si>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</si>
  <si>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</si>
  <si>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</si>
  <si>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</si>
  <si>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</si>
  <si>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</si>
  <si>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</si>
  <si>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</si>
  <si>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</si>
  <si>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</si>
  <si>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</si>
  <si>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</si>
  <si>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</si>
  <si>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</si>
  <si>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</si>
  <si>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</si>
  <si>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</si>
  <si>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</si>
  <si>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</si>
  <si>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</si>
  <si>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</si>
  <si>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</si>
  <si>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</si>
  <si>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</si>
  <si>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</si>
  <si>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</si>
  <si>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</si>
  <si>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</si>
  <si>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</si>
  <si>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</si>
  <si>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</si>
  <si>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</si>
  <si>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</si>
  <si>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</si>
  <si>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</si>
  <si>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</si>
  <si>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</si>
  <si>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</si>
  <si>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</si>
  <si>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</si>
  <si>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</si>
  <si>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</si>
  <si>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</si>
  <si>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</si>
  <si>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</si>
  <si>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</si>
  <si>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</si>
  <si>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</si>
  <si>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</si>
  <si>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</si>
  <si>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</si>
  <si>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</si>
  <si>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</si>
  <si>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</si>
  <si>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</si>
  <si>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</si>
  <si>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</si>
  <si>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</si>
  <si>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</si>
  <si>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</si>
  <si>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</si>
  <si>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</si>
  <si>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</si>
  <si>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</si>
  <si>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</si>
  <si>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</si>
  <si>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</si>
  <si>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</si>
  <si>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</si>
  <si>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</si>
  <si>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</si>
  <si>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</si>
  <si>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</si>
  <si>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</si>
  <si>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</si>
  <si>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</si>
  <si>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</si>
  <si>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</si>
  <si>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</si>
  <si>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</si>
  <si>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</si>
  <si>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</si>
  <si>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</si>
  <si>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</si>
  <si>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</si>
  <si>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</si>
  <si>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</si>
  <si>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</si>
  <si>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</si>
  <si>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</si>
  <si>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</si>
  <si>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</si>
  <si>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</si>
  <si>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</si>
  <si>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</si>
  <si>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</si>
  <si>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</si>
  <si>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</si>
  <si>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</si>
  <si>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</si>
  <si>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</si>
  <si>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</si>
  <si>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</si>
  <si>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</si>
  <si>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</si>
  <si>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</si>
  <si>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</si>
  <si>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</si>
  <si>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</si>
  <si>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</si>
  <si>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</si>
  <si>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</si>
  <si>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</si>
  <si>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</si>
  <si>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</si>
  <si>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</si>
  <si>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</si>
  <si>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</si>
  <si>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</si>
  <si>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</si>
  <si>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</si>
  <si>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</si>
  <si>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</si>
  <si>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</si>
  <si>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</si>
  <si>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</si>
  <si>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</si>
  <si>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</si>
  <si>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</si>
  <si>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</si>
  <si>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</si>
  <si>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</si>
  <si>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</si>
  <si>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</si>
  <si>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</si>
  <si>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</si>
  <si>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</si>
  <si>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</si>
  <si>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</si>
  <si>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</si>
  <si>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</si>
  <si>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</si>
  <si>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</si>
  <si>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</si>
  <si>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</si>
  <si>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</si>
  <si>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</si>
  <si>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</si>
  <si>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</si>
  <si>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</si>
  <si>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</si>
  <si>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</si>
  <si>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</si>
  <si>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</si>
  <si>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</si>
  <si>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</si>
  <si>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</si>
  <si>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</si>
  <si>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</si>
  <si>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</si>
  <si>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</si>
  <si>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</si>
  <si>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</si>
  <si>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</si>
  <si>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</si>
  <si>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</si>
  <si>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</si>
  <si>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</si>
  <si>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</si>
  <si>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</si>
  <si>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</si>
  <si>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</si>
  <si>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</si>
  <si>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</si>
  <si>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</si>
  <si>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</si>
  <si>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</si>
  <si>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</si>
  <si>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</si>
  <si>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</si>
  <si>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</si>
  <si>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</si>
  <si>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</si>
  <si>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</si>
  <si>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</si>
  <si>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</si>
  <si>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</si>
  <si>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</si>
  <si>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</si>
  <si>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</si>
  <si>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</si>
  <si>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</si>
  <si>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</si>
  <si>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</si>
  <si>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</si>
  <si>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</si>
  <si>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</si>
  <si>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</si>
  <si>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</si>
  <si>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</si>
  <si>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</si>
  <si>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</si>
  <si>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</si>
  <si>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</si>
  <si>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</si>
  <si>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</si>
  <si>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</si>
  <si>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</si>
  <si>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</si>
  <si>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</si>
  <si>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</si>
  <si>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</si>
  <si>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</si>
  <si>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</si>
  <si>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</si>
  <si>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</si>
  <si>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</si>
  <si>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</si>
  <si>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</si>
  <si>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</si>
  <si>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</si>
  <si>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</si>
  <si>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</si>
  <si>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</si>
  <si>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</si>
  <si>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</si>
  <si>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</si>
  <si>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</si>
  <si>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</si>
  <si>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</si>
  <si>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</si>
  <si>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</si>
  <si>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</si>
  <si>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</si>
  <si>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</si>
  <si>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</si>
  <si>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</si>
  <si>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</si>
  <si>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</si>
  <si>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</si>
  <si>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</si>
  <si>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</si>
  <si>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</si>
  <si>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</si>
  <si>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</si>
  <si>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</si>
  <si>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</si>
  <si>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</si>
  <si>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</si>
  <si>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</si>
  <si>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</si>
  <si>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</si>
  <si>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</si>
  <si>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</si>
  <si>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</si>
  <si>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</si>
  <si>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</si>
  <si>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</si>
  <si>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</si>
  <si>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</si>
  <si>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</si>
  <si>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</si>
  <si>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</si>
  <si>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</si>
  <si>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</si>
  <si>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</si>
  <si>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</si>
  <si>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</si>
  <si>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</si>
  <si>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</si>
  <si>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</si>
  <si>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</si>
  <si>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</si>
  <si>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</si>
  <si>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</si>
  <si>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</si>
  <si>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</si>
  <si>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</si>
  <si>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</si>
  <si>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</si>
  <si>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</si>
  <si>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</si>
  <si>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</si>
  <si>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</si>
  <si>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</si>
  <si>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</si>
  <si>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</si>
  <si>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</si>
  <si>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</si>
  <si>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</si>
  <si>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</si>
  <si>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</si>
  <si>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</si>
  <si>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</si>
  <si>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</si>
  <si>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</si>
  <si>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</si>
  <si>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</si>
  <si>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</si>
  <si>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</si>
  <si>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</si>
  <si>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</si>
  <si>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</si>
  <si>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</si>
  <si>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</si>
  <si>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</si>
  <si>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</si>
  <si>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</si>
  <si>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</si>
  <si>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</si>
  <si>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</si>
  <si>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</si>
  <si>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</si>
  <si>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</si>
  <si>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</si>
  <si>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</si>
  <si>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</si>
  <si>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</si>
  <si>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</si>
  <si>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</si>
  <si>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</si>
  <si>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</si>
  <si>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</si>
  <si>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</si>
  <si>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</si>
  <si>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</si>
  <si>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</si>
  <si>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</si>
  <si>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</si>
  <si>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</si>
  <si>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</si>
  <si>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</si>
  <si>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</si>
  <si>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</si>
  <si>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</si>
  <si>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</si>
  <si>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</si>
  <si>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</si>
  <si>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</si>
  <si>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</si>
  <si>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</si>
  <si>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</si>
  <si>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</si>
  <si>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</si>
  <si>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</si>
  <si>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</si>
  <si>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</si>
  <si>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</si>
  <si>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</si>
  <si>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</si>
  <si>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</si>
  <si>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</si>
  <si>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</si>
  <si>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</si>
  <si>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</si>
  <si>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</si>
  <si>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</si>
  <si>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</si>
  <si>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</si>
  <si>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</si>
  <si>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</si>
  <si>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</si>
  <si>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</si>
  <si>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</si>
  <si>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</si>
  <si>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</si>
  <si>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</si>
  <si>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</si>
  <si>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</si>
  <si>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</si>
  <si>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</si>
  <si>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</si>
  <si>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</si>
  <si>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</si>
  <si>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</si>
  <si>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</si>
  <si>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</si>
  <si>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</si>
  <si>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</si>
  <si>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</si>
  <si>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</si>
  <si>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</si>
  <si>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</si>
  <si>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</si>
  <si>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</si>
  <si>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</si>
  <si>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</si>
  <si>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</si>
  <si>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</si>
  <si>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</si>
  <si>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</si>
  <si>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</si>
  <si>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</si>
  <si>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</si>
  <si>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</si>
  <si>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</si>
  <si>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</si>
  <si>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</si>
  <si>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</si>
  <si>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</si>
  <si>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</si>
  <si>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</si>
  <si>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</si>
  <si>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</si>
  <si>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</si>
  <si>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</si>
  <si>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</si>
  <si>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</si>
  <si>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</si>
  <si>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</si>
  <si>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</si>
  <si>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</si>
  <si>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</si>
  <si>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</si>
  <si>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</si>
  <si>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</si>
  <si>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</si>
  <si>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</si>
  <si>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</si>
  <si>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</si>
  <si>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</si>
  <si>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</si>
  <si>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</si>
  <si>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</si>
  <si>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</si>
  <si>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</si>
  <si>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</si>
  <si>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</si>
  <si>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</si>
  <si>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</si>
  <si>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</si>
  <si>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</si>
  <si>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</si>
  <si>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</si>
  <si>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</si>
  <si>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</si>
  <si>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</si>
  <si>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</si>
  <si>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</si>
  <si>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</si>
  <si>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</si>
  <si>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</si>
  <si>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</si>
  <si>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</si>
  <si>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</si>
  <si>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</si>
  <si>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</si>
  <si>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</si>
  <si>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</si>
  <si>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</si>
  <si>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</si>
  <si>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</si>
  <si>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</si>
  <si>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</si>
  <si>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</si>
  <si>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</si>
  <si>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</si>
  <si>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</si>
  <si>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</si>
  <si>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</si>
  <si>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</si>
  <si>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</si>
  <si>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</si>
  <si>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</si>
  <si>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</si>
  <si>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</si>
  <si>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</si>
  <si>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</si>
  <si>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</si>
  <si>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</si>
  <si>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</si>
  <si>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</si>
  <si>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</si>
  <si>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</si>
  <si>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</si>
  <si>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</si>
  <si>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</si>
  <si>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</si>
  <si>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</si>
  <si>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</si>
  <si>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</si>
  <si>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</si>
  <si>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</si>
  <si>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</si>
  <si>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</si>
  <si>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</si>
  <si>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</si>
  <si>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</si>
  <si>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</si>
  <si>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</si>
  <si>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</si>
  <si>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</si>
  <si>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</si>
  <si>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</si>
  <si>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</si>
  <si>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</si>
  <si>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</si>
  <si>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</si>
  <si>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</si>
  <si>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</si>
  <si>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</si>
  <si>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</si>
  <si>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</si>
  <si>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</si>
  <si>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</si>
  <si>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</si>
  <si>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</si>
  <si>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</si>
  <si>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</si>
  <si>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</si>
  <si>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</si>
  <si>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</si>
  <si>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</si>
  <si>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</si>
  <si>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</si>
  <si>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</si>
  <si>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</si>
  <si>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</si>
  <si>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</si>
  <si>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</si>
  <si>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</si>
  <si>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</si>
  <si>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</si>
  <si>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</si>
  <si>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</si>
  <si>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</si>
  <si>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</si>
  <si>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</si>
  <si>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</si>
  <si>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</si>
  <si>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</si>
  <si>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</si>
  <si>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</si>
  <si>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</si>
  <si>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</si>
  <si>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</si>
  <si>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</si>
  <si>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</si>
  <si>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</si>
  <si>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</si>
  <si>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</si>
  <si>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</si>
  <si>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</si>
  <si>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</si>
  <si>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</si>
  <si>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</si>
  <si>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</si>
  <si>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</si>
  <si>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</si>
  <si>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</si>
  <si>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</si>
  <si>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</si>
  <si>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</si>
  <si>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</si>
  <si>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</si>
  <si>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</si>
  <si>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</si>
  <si>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</si>
  <si>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</si>
  <si>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</si>
  <si>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</si>
  <si>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</si>
  <si>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</si>
  <si>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</si>
  <si>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</si>
  <si>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</si>
  <si>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</si>
  <si>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</si>
  <si>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</si>
  <si>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</si>
  <si>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</si>
  <si>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</si>
  <si>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</si>
  <si>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</si>
  <si>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</si>
  <si>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</si>
  <si>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</si>
  <si>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</si>
  <si>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</si>
  <si>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</si>
  <si>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</si>
  <si>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</si>
  <si>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</si>
  <si>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</si>
  <si>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</si>
  <si>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</si>
  <si>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</si>
  <si>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</si>
  <si>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</si>
  <si>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</si>
  <si>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</si>
  <si>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</si>
  <si>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</si>
  <si>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</si>
  <si>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</si>
  <si>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</si>
  <si>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</si>
  <si>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</si>
  <si>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</si>
  <si>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</si>
  <si>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</si>
  <si>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</si>
  <si>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</si>
  <si>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</si>
  <si>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</si>
  <si>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</si>
  <si>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</si>
  <si>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</si>
  <si>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</si>
  <si>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</si>
  <si>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</si>
  <si>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</si>
  <si>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</si>
  <si>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</si>
  <si>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</si>
  <si>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</si>
  <si>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</si>
  <si>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</si>
  <si>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</si>
  <si>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</si>
  <si>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</si>
  <si>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</si>
  <si>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</si>
  <si>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</si>
  <si>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</si>
  <si>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</si>
  <si>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</si>
  <si>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</si>
  <si>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</si>
  <si>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</si>
  <si>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</si>
  <si>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</si>
  <si>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</si>
  <si>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</si>
  <si>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</si>
  <si>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</si>
  <si>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</si>
  <si>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</si>
  <si>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</si>
  <si>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</si>
  <si>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</si>
  <si>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</si>
  <si>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</si>
  <si>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</si>
  <si>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</si>
  <si>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</si>
  <si>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</si>
  <si>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</si>
  <si>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</si>
  <si>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</si>
  <si>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</si>
  <si>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</si>
  <si>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</si>
  <si>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</si>
  <si>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</si>
  <si>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</si>
  <si>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</si>
  <si>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</si>
  <si>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</si>
  <si>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</si>
  <si>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</si>
  <si>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</si>
  <si>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</si>
  <si>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</si>
  <si>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</si>
  <si>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</si>
  <si>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</si>
  <si>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</si>
  <si>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</si>
  <si>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</si>
  <si>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</si>
  <si>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</si>
  <si>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</si>
  <si>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</si>
  <si>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</si>
  <si>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</si>
  <si>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</si>
  <si>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</si>
  <si>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</si>
  <si>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</si>
  <si>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</si>
  <si>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</si>
  <si>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</si>
  <si>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</si>
  <si>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</si>
  <si>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</si>
  <si>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</si>
  <si>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</si>
  <si>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</si>
  <si>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</si>
  <si>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</si>
  <si>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</si>
  <si>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</si>
  <si>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</si>
  <si>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</si>
  <si>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</si>
  <si>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</si>
  <si>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</si>
  <si>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</si>
  <si>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</si>
  <si>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</si>
  <si>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</si>
  <si>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</si>
  <si>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</si>
  <si>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</si>
  <si>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</si>
  <si>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</si>
  <si>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</si>
  <si>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</si>
  <si>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</si>
  <si>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</si>
  <si>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</si>
  <si>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</si>
  <si>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</si>
  <si>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</si>
  <si>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</si>
  <si>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</si>
  <si>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</si>
  <si>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</si>
  <si>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</si>
  <si>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</si>
  <si>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</si>
  <si>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</si>
  <si>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</si>
  <si>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</si>
  <si>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</si>
  <si>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</si>
  <si>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</si>
  <si>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</si>
  <si>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</si>
  <si>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</si>
  <si>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</si>
  <si>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</si>
  <si>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</si>
  <si>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</si>
  <si>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</si>
  <si>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</si>
  <si>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</si>
  <si>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</si>
  <si>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</si>
  <si>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</si>
  <si>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</si>
  <si>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</si>
  <si>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</si>
  <si>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</si>
  <si>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</si>
  <si>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</si>
  <si>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</si>
  <si>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</si>
  <si>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</si>
  <si>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</si>
  <si>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</si>
  <si>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</si>
  <si>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</si>
  <si>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</si>
  <si>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</si>
  <si>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</si>
  <si>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</si>
  <si>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</si>
  <si>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</si>
  <si>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</si>
  <si>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</si>
  <si>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</si>
  <si>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</si>
  <si>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</si>
  <si>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</si>
  <si>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</si>
  <si>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</si>
  <si>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</si>
  <si>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</si>
  <si>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</si>
  <si>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</si>
  <si>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</si>
  <si>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</si>
  <si>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</si>
  <si>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</si>
  <si>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</si>
  <si>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</si>
  <si>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</si>
  <si>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</si>
  <si>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</si>
  <si>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</si>
  <si>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</si>
  <si>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</si>
  <si>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</si>
  <si>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</si>
  <si>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</si>
  <si>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</si>
  <si>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</si>
  <si>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</si>
  <si>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</si>
  <si>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</si>
  <si>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</si>
  <si>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</si>
  <si>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</si>
  <si>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</si>
  <si>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</si>
  <si>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</si>
  <si>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</si>
  <si>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</si>
  <si>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</si>
  <si>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</si>
  <si>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</si>
  <si>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</si>
  <si>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</si>
  <si>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</si>
  <si>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</si>
  <si>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</si>
  <si>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</si>
  <si>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</si>
  <si>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</si>
  <si>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</si>
  <si>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</si>
  <si>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</si>
  <si>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</si>
  <si>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</si>
  <si>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</si>
  <si>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</si>
  <si>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</si>
  <si>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</si>
  <si>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</si>
  <si>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</si>
  <si>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</si>
  <si>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</si>
  <si>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</si>
  <si>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</si>
  <si>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</si>
  <si>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</si>
  <si>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</si>
  <si>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</si>
  <si>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</si>
  <si>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</si>
  <si>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</si>
  <si>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</si>
  <si>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</si>
  <si>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</si>
  <si>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</si>
  <si>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</si>
  <si>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</si>
  <si>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</si>
  <si>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</si>
  <si>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</si>
  <si>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</si>
  <si>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</si>
  <si>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</si>
  <si>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</si>
  <si>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</si>
  <si>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</si>
  <si>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</si>
  <si>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</si>
  <si>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</si>
  <si>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</si>
  <si>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</si>
  <si>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</si>
  <si>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</si>
  <si>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</si>
  <si>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</si>
  <si>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</si>
  <si>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</si>
  <si>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</si>
  <si>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</si>
  <si>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</si>
  <si>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</si>
  <si>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</si>
  <si>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</si>
  <si>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</si>
  <si>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</si>
  <si>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</si>
  <si>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</si>
  <si>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</si>
  <si>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</si>
  <si>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</si>
  <si>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</si>
  <si>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</si>
  <si>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</si>
  <si>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</si>
  <si>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</si>
  <si>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</si>
  <si>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</si>
  <si>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</si>
  <si>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</si>
  <si>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</si>
  <si>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</si>
  <si>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</si>
  <si>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</si>
  <si>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</si>
  <si>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</si>
  <si>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</si>
  <si>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</si>
  <si>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</si>
  <si>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</si>
  <si>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</si>
  <si>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</si>
  <si>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</si>
  <si>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</si>
  <si>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</si>
  <si>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</si>
  <si>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</si>
  <si>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</si>
  <si>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</si>
  <si>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</si>
  <si>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</si>
  <si>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</si>
  <si>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</si>
  <si>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</si>
  <si>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</si>
  <si>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</si>
  <si>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</si>
  <si>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</si>
  <si>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</si>
  <si>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</si>
  <si>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</si>
  <si>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</si>
  <si>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</si>
  <si>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</si>
  <si>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</si>
  <si>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</si>
  <si>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</si>
  <si>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</si>
  <si>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</si>
  <si>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</si>
  <si>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</si>
  <si>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</si>
  <si>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</si>
  <si>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</si>
  <si>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</si>
  <si>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</si>
  <si>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</si>
  <si>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</si>
  <si>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</si>
  <si>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</si>
  <si>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</si>
  <si>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</si>
  <si>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</si>
  <si>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</si>
  <si>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</si>
  <si>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</si>
  <si>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</si>
  <si>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</si>
  <si>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</si>
  <si>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</si>
  <si>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</si>
  <si>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</si>
  <si>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</si>
  <si>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</si>
  <si>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</si>
  <si>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</si>
  <si>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</si>
  <si>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</si>
  <si>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</si>
  <si>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</si>
  <si>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</si>
  <si>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</si>
  <si>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</si>
  <si>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</si>
  <si>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</si>
  <si>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</si>
  <si>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</si>
  <si>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</si>
  <si>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</si>
  <si>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</si>
  <si>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</si>
  <si>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</si>
  <si>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</si>
  <si>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</si>
  <si>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</si>
  <si>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</si>
  <si>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</si>
  <si>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</si>
  <si>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</si>
  <si>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</si>
  <si>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</si>
  <si>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</si>
  <si>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</si>
  <si>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</si>
  <si>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</si>
  <si>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</si>
  <si>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</si>
  <si>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</si>
  <si>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</si>
  <si>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</si>
  <si>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</si>
  <si>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</si>
  <si>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</si>
  <si>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</si>
  <si>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</si>
  <si>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</si>
  <si>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</si>
  <si>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</si>
  <si>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</si>
  <si>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</si>
  <si>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</si>
  <si>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</si>
  <si>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</si>
  <si>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</si>
  <si>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</si>
  <si>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</si>
  <si>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</si>
  <si>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</si>
  <si>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</si>
  <si>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</si>
  <si>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</si>
  <si>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</si>
  <si>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</si>
  <si>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</si>
  <si>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</si>
  <si>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</si>
  <si>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</si>
  <si>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</si>
  <si>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</si>
  <si>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</si>
  <si>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</si>
  <si>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</si>
  <si>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</si>
  <si>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</si>
  <si>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</si>
  <si>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</si>
  <si>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</si>
  <si>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</si>
  <si>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</si>
  <si>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</si>
  <si>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</si>
  <si>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</si>
  <si>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</si>
  <si>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</si>
  <si>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</si>
  <si>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</si>
  <si>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</si>
  <si>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</si>
  <si>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</si>
  <si>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</si>
  <si>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</si>
  <si>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</si>
  <si>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</si>
  <si>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</si>
  <si>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</si>
  <si>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</si>
  <si>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</si>
  <si>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</si>
  <si>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</si>
  <si>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</si>
  <si>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</si>
  <si>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</si>
  <si>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</si>
  <si>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</si>
  <si>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</si>
  <si>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</si>
  <si>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</si>
  <si>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</si>
  <si>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</si>
  <si>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</si>
  <si>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</si>
  <si>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</si>
  <si>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</si>
  <si>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</si>
  <si>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</si>
  <si>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</si>
  <si>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</si>
  <si>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</si>
  <si>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</si>
  <si>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</si>
  <si>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</si>
  <si>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</si>
  <si>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</si>
  <si>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</si>
  <si>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</si>
  <si>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</si>
  <si>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</si>
  <si>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</si>
  <si>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</si>
  <si>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</si>
  <si>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</si>
  <si>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</si>
  <si>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</si>
  <si>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</si>
  <si>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</si>
  <si>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</si>
  <si>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</si>
  <si>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</si>
  <si>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</si>
  <si>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</si>
  <si>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</si>
  <si>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</si>
  <si>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</si>
  <si>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</si>
  <si>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</si>
  <si>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</si>
  <si>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</si>
  <si>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</si>
  <si>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</si>
  <si>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</si>
  <si>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</si>
  <si>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</si>
  <si>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</si>
  <si>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</si>
  <si>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</si>
  <si>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</si>
  <si>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</si>
  <si>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</si>
  <si>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</si>
  <si>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</si>
  <si>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</si>
  <si>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</si>
  <si>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</si>
  <si>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</si>
  <si>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</si>
  <si>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</si>
  <si>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</si>
  <si>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</si>
  <si>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</si>
  <si>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</si>
  <si>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</si>
  <si>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</si>
  <si>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</si>
  <si>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</si>
  <si>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</si>
  <si>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</si>
  <si>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</si>
  <si>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</si>
  <si>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</si>
  <si>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</si>
  <si>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</si>
  <si>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</si>
  <si>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</si>
  <si>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</si>
  <si>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</si>
  <si>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</si>
  <si>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</si>
  <si>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</si>
  <si>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</si>
  <si>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</si>
  <si>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</si>
  <si>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</si>
  <si>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</si>
  <si>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</si>
  <si>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</si>
  <si>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</si>
  <si>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</si>
  <si>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</si>
  <si>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</si>
  <si>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</si>
  <si>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</si>
  <si>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</si>
  <si>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</si>
  <si>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</si>
  <si>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</si>
  <si>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</si>
  <si>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</si>
  <si>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</si>
  <si>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</si>
  <si>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</si>
  <si>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</si>
  <si>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</si>
  <si>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</si>
  <si>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</si>
  <si>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</si>
  <si>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</si>
  <si>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</si>
  <si>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</si>
  <si>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</si>
  <si>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</si>
  <si>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</si>
  <si>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</si>
  <si>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</si>
  <si>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</si>
  <si>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</si>
  <si>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</si>
  <si>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</si>
  <si>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</si>
  <si>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</si>
  <si>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</si>
  <si>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</si>
  <si>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</si>
  <si>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</si>
  <si>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</si>
  <si>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</si>
  <si>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</si>
  <si>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</si>
  <si>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</si>
  <si>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</si>
  <si>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</si>
  <si>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</si>
  <si>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</si>
  <si>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</si>
  <si>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</si>
  <si>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</si>
  <si>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</si>
  <si>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</si>
  <si>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</si>
  <si>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</si>
  <si>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</si>
  <si>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</si>
  <si>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</si>
  <si>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</si>
  <si>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</si>
  <si>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</si>
  <si>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</si>
  <si>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</si>
  <si>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</si>
  <si>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</si>
  <si>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</si>
  <si>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</si>
  <si>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</si>
  <si>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</si>
  <si>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</si>
  <si>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</si>
  <si>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</si>
  <si>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</si>
  <si>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</si>
  <si>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</si>
  <si>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</si>
  <si>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</si>
  <si>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</si>
  <si>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</si>
  <si>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</si>
  <si>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</si>
  <si>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</si>
  <si>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</si>
  <si>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</si>
  <si>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</si>
  <si>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</si>
  <si>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</si>
  <si>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</si>
  <si>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</si>
  <si>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</si>
  <si>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</si>
  <si>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</si>
  <si>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</si>
  <si>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</si>
  <si>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</si>
  <si>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</si>
  <si>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</si>
  <si>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</si>
  <si>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</si>
  <si>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</si>
  <si>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</si>
  <si>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</si>
  <si>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</si>
  <si>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</si>
  <si>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</si>
  <si>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</si>
  <si>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</si>
  <si>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</si>
  <si>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</si>
  <si>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</si>
  <si>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</si>
  <si>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</si>
  <si>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</si>
  <si>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</si>
  <si>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</si>
  <si>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</si>
  <si>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</si>
  <si>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</si>
  <si>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</si>
  <si>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</si>
  <si>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</si>
  <si>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</si>
  <si>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</si>
  <si>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</si>
  <si>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</si>
  <si>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</si>
  <si>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</si>
  <si>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</si>
  <si>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</si>
  <si>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</si>
  <si>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</si>
  <si>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</si>
  <si>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</si>
  <si>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</si>
  <si>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</si>
  <si>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</si>
  <si>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</si>
  <si>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</si>
  <si>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</si>
  <si>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</si>
  <si>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</si>
  <si>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</si>
  <si>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</si>
  <si>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</si>
  <si>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</si>
  <si>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</si>
  <si>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</si>
  <si>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</si>
  <si>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</si>
  <si>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</si>
  <si>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</si>
  <si>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</si>
  <si>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</si>
  <si>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</si>
  <si>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</si>
  <si>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</si>
  <si>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</si>
  <si>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</si>
  <si>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</si>
  <si>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</si>
  <si>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</si>
  <si>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</si>
  <si>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</si>
  <si>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</si>
  <si>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</si>
  <si>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</si>
  <si>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</si>
  <si>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</si>
  <si>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</si>
  <si>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</si>
  <si>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</si>
  <si>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</si>
  <si>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</si>
  <si>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</si>
  <si>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</si>
  <si>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</si>
  <si>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</si>
  <si>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</si>
  <si>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</si>
  <si>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</si>
  <si>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</si>
  <si>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</si>
  <si>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</si>
  <si>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</si>
  <si>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</si>
  <si>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</si>
  <si>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</si>
  <si>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</si>
  <si>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</si>
  <si>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</si>
  <si>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</si>
  <si>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</si>
  <si>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</si>
  <si>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</si>
  <si>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</si>
  <si>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</si>
  <si>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</si>
  <si>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</si>
  <si>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</si>
  <si>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</si>
  <si>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</si>
  <si>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</si>
  <si>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</si>
  <si>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</si>
  <si>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</si>
  <si>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</si>
  <si>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</si>
  <si>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</si>
  <si>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</si>
  <si>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</si>
  <si>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</si>
  <si>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</si>
  <si>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</si>
  <si>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</si>
  <si>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</si>
  <si>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</si>
  <si>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</si>
  <si>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</si>
  <si>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</si>
  <si>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</si>
  <si>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</si>
  <si>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</si>
  <si>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</si>
  <si>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</si>
  <si>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</si>
  <si>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</si>
  <si>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</si>
  <si>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</si>
  <si>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</si>
  <si>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</si>
  <si>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</si>
  <si>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</si>
  <si>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</si>
  <si>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</si>
  <si>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</si>
  <si>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</si>
  <si>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</si>
  <si>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</si>
  <si>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</si>
  <si>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</si>
  <si>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</si>
  <si>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</si>
  <si>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</si>
  <si>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</si>
  <si>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</si>
  <si>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</si>
  <si>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</si>
  <si>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</si>
  <si>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</si>
  <si>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</si>
  <si>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</si>
  <si>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</si>
  <si>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</si>
  <si>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</si>
  <si>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</si>
  <si>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</si>
  <si>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</si>
  <si>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</si>
  <si>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</si>
  <si>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</si>
  <si>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</si>
  <si>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</si>
  <si>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</si>
  <si>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</si>
  <si>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</si>
  <si>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</si>
  <si>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</si>
  <si>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</si>
  <si>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</si>
  <si>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</si>
  <si>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</si>
  <si>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</si>
  <si>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</si>
  <si>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</si>
  <si>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</si>
  <si>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</si>
  <si>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</si>
  <si>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</si>
  <si>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</si>
  <si>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</si>
  <si>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</si>
  <si>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</si>
  <si>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</si>
  <si>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</si>
  <si>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</si>
  <si>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</si>
  <si>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</si>
  <si>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</si>
  <si>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</si>
  <si>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</si>
  <si>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</si>
  <si>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</si>
  <si>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</si>
  <si>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</si>
  <si>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</si>
  <si>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</si>
  <si>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</si>
  <si>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</si>
  <si>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</si>
  <si>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</si>
  <si>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</si>
  <si>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</si>
  <si>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</si>
  <si>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</si>
  <si>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</si>
  <si>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</si>
  <si>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</si>
  <si>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</si>
  <si>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</si>
  <si>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</si>
  <si>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</si>
  <si>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</si>
  <si>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</si>
  <si>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</si>
  <si>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</si>
  <si>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</si>
  <si>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</si>
  <si>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</si>
  <si>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</si>
  <si>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</si>
  <si>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</si>
  <si>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</si>
  <si>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</si>
  <si>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</si>
  <si>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</si>
  <si>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</si>
  <si>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</si>
  <si>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</si>
  <si>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</si>
  <si>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</si>
  <si>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</si>
  <si>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</si>
  <si>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</si>
  <si>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</si>
  <si>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</si>
  <si>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</si>
  <si>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</si>
  <si>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</si>
  <si>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</si>
  <si>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</si>
  <si>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</si>
  <si>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</si>
  <si>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</si>
  <si>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</si>
  <si>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</si>
  <si>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</si>
  <si>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</si>
  <si>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</si>
  <si>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</si>
  <si>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</si>
  <si>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</si>
  <si>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</si>
  <si>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</si>
  <si>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</si>
  <si>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</si>
  <si>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</si>
  <si>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</si>
  <si>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</si>
  <si>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</si>
  <si>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</si>
  <si>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</si>
  <si>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</si>
  <si>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</si>
  <si>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</si>
  <si>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</si>
  <si>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</si>
  <si>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</si>
  <si>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</si>
  <si>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</si>
  <si>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</si>
  <si>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</si>
  <si>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</si>
  <si>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</si>
  <si>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</si>
  <si>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</si>
  <si>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</si>
  <si>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</si>
  <si>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</si>
  <si>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</si>
  <si>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</si>
  <si>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</si>
  <si>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</si>
  <si>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</si>
  <si>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</si>
  <si>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</si>
  <si>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</si>
  <si>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</si>
  <si>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</si>
  <si>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</si>
  <si>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</si>
  <si>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</si>
  <si>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</si>
  <si>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</si>
  <si>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</si>
  <si>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</si>
  <si>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</si>
  <si>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</si>
  <si>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</si>
  <si>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</si>
  <si>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</si>
  <si>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</si>
  <si>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</si>
  <si>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</si>
  <si>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</si>
  <si>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</si>
  <si>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</si>
  <si>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</si>
  <si>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</si>
  <si>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</si>
  <si>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</si>
  <si>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</si>
  <si>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</si>
  <si>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</si>
  <si>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</si>
  <si>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</si>
  <si>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</si>
  <si>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</si>
  <si>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</si>
  <si>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</si>
  <si>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</si>
  <si>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</si>
  <si>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</si>
  <si>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</si>
  <si>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</si>
  <si>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</si>
  <si>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</si>
  <si>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</si>
  <si>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</si>
  <si>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</si>
  <si>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</si>
  <si>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</si>
  <si>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</si>
  <si>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</si>
  <si>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</si>
  <si>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</si>
  <si>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</si>
  <si>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</si>
  <si>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</si>
  <si>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</si>
  <si>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</si>
  <si>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</si>
  <si>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</si>
  <si>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</si>
  <si>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</si>
  <si>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</si>
  <si>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</si>
  <si>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</si>
  <si>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</si>
  <si>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</si>
  <si>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</si>
  <si>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</si>
  <si>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</si>
  <si>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</si>
  <si>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</si>
  <si>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</si>
  <si>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</si>
  <si>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</si>
  <si>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</si>
  <si>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</si>
  <si>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</si>
  <si>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</si>
  <si>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</si>
  <si>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</si>
  <si>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</si>
  <si>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</si>
  <si>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</si>
  <si>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</si>
  <si>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</si>
  <si>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</si>
  <si>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</si>
  <si>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</si>
  <si>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</si>
  <si>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</si>
  <si>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</si>
  <si>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</si>
  <si>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</si>
  <si>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</si>
  <si>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</si>
  <si>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</si>
  <si>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</si>
  <si>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</si>
  <si>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</si>
  <si>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</si>
  <si>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</si>
  <si>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</si>
  <si>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</si>
  <si>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</si>
  <si>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</si>
  <si>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</si>
  <si>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</si>
  <si>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</si>
  <si>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</si>
  <si>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</si>
  <si>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</si>
  <si>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</si>
  <si>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</si>
  <si>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</si>
  <si>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</si>
  <si>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</si>
  <si>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</si>
  <si>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</si>
  <si>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</si>
  <si>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</si>
  <si>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</si>
  <si>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</si>
  <si>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</si>
  <si>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</si>
  <si>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</si>
  <si>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</si>
  <si>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</si>
  <si>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</si>
  <si>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</si>
  <si>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</si>
  <si>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</si>
  <si>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</si>
  <si>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</si>
  <si>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</si>
  <si>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</si>
  <si>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</si>
  <si>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</si>
  <si>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</si>
  <si>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</si>
  <si>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</si>
  <si>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</si>
  <si>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</si>
  <si>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</si>
  <si>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</si>
  <si>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</si>
  <si>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</si>
  <si>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</si>
  <si>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</si>
  <si>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</si>
  <si>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</si>
  <si>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</si>
  <si>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</si>
  <si>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</si>
  <si>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</si>
  <si>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</si>
  <si>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</si>
  <si>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</si>
  <si>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</si>
  <si>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</si>
  <si>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</si>
  <si>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</si>
  <si>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</si>
  <si>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</si>
  <si>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</si>
  <si>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</si>
  <si>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</si>
  <si>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</si>
  <si>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</si>
  <si>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</si>
  <si>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</si>
  <si>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</si>
  <si>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</si>
  <si>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</si>
  <si>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</si>
  <si>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</si>
  <si>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</si>
  <si>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</si>
  <si>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</si>
  <si>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</si>
  <si>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</si>
  <si>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</si>
  <si>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</si>
  <si>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</si>
  <si>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</si>
  <si>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</si>
  <si>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</si>
  <si>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</si>
  <si>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</si>
  <si>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</si>
  <si>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</si>
  <si>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</si>
  <si>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</si>
  <si>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</si>
  <si>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</si>
  <si>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</si>
  <si>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</si>
  <si>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</si>
  <si>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</si>
  <si>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</si>
  <si>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</si>
  <si>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</si>
  <si>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</si>
  <si>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</si>
  <si>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</si>
  <si>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</si>
  <si>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</si>
  <si>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</si>
  <si>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</si>
  <si>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</si>
  <si>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</si>
  <si>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</si>
  <si>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</si>
  <si>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</si>
  <si>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</si>
  <si>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</si>
  <si>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</si>
  <si>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</si>
  <si>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</si>
  <si>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</si>
  <si>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</si>
  <si>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</si>
  <si>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</si>
  <si>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</si>
  <si>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</si>
  <si>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</si>
  <si>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</si>
  <si>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</si>
  <si>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</si>
  <si>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</si>
  <si>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</si>
  <si>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</si>
  <si>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</si>
  <si>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</si>
  <si>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</si>
  <si>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</si>
  <si>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</si>
  <si>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</si>
  <si>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</si>
  <si>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</si>
  <si>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</si>
  <si>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</si>
  <si>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</si>
  <si>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</si>
  <si>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</si>
  <si>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</si>
  <si>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</si>
  <si>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</si>
  <si>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</si>
  <si>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</si>
  <si>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</si>
  <si>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</si>
  <si>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</si>
  <si>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</si>
  <si>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</si>
  <si>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</si>
  <si>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</si>
  <si>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</si>
  <si>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</si>
  <si>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</si>
  <si>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</si>
  <si>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</si>
  <si>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</si>
  <si>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</si>
  <si>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</si>
  <si>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</si>
  <si>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</si>
  <si>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</si>
  <si>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</si>
  <si>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</si>
  <si>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</si>
  <si>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</si>
  <si>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</si>
  <si>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</si>
  <si>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</si>
  <si>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</si>
  <si>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</si>
  <si>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</si>
  <si>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</si>
  <si>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</si>
  <si>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</si>
  <si>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</si>
  <si>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</si>
  <si>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</si>
  <si>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</si>
  <si>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</si>
  <si>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</si>
  <si>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</si>
  <si>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</si>
  <si>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</si>
  <si>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</si>
  <si>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</si>
  <si>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</si>
  <si>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</si>
  <si>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</si>
  <si>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</si>
  <si>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</si>
  <si>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</si>
  <si>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</si>
  <si>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</si>
  <si>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</si>
  <si>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</si>
  <si>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</si>
  <si>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</si>
  <si>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</si>
  <si>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</si>
  <si>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</si>
  <si>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</si>
  <si>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</si>
  <si>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</si>
  <si>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</si>
  <si>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</si>
  <si>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</si>
  <si>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</si>
  <si>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</si>
  <si>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</si>
  <si>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</si>
  <si>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</si>
  <si>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</si>
  <si>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</si>
  <si>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</si>
  <si>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</si>
  <si>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</si>
  <si>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</si>
  <si>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</si>
  <si>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</si>
  <si>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</si>
  <si>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</si>
  <si>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</si>
  <si>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</si>
  <si>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</si>
  <si>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</si>
  <si>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</si>
  <si>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</si>
  <si>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</si>
  <si>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</si>
  <si>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</si>
  <si>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</si>
  <si>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</si>
  <si>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</si>
  <si>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</si>
  <si>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</si>
  <si>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</si>
  <si>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</si>
  <si>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</si>
  <si>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</si>
  <si>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</si>
  <si>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</si>
  <si>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</si>
  <si>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</si>
  <si>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</si>
  <si>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</si>
  <si>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</si>
  <si>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</si>
  <si>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</si>
  <si>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</si>
  <si>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</si>
  <si>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</si>
  <si>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</si>
  <si>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</si>
  <si>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</si>
  <si>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</si>
  <si>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</si>
  <si>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</si>
  <si>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</si>
  <si>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</si>
  <si>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</si>
  <si>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</si>
  <si>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</si>
  <si>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</si>
  <si>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</si>
  <si>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</si>
  <si>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</si>
  <si>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</si>
  <si>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</si>
  <si>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</si>
  <si>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</si>
  <si>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</si>
  <si>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</si>
  <si>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</si>
  <si>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</si>
  <si>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</si>
  <si>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</si>
  <si>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</si>
  <si>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</si>
  <si>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</si>
  <si>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</si>
  <si>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</si>
  <si>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</si>
  <si>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</si>
  <si>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</si>
  <si>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</si>
  <si>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</si>
  <si>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</si>
  <si>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</si>
  <si>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</si>
  <si>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</si>
  <si>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</si>
  <si>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</si>
  <si>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</si>
  <si>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</si>
  <si>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</si>
  <si>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</si>
  <si>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</si>
  <si>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</si>
  <si>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</si>
  <si>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</si>
  <si>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</si>
  <si>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</si>
  <si>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</si>
  <si>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</si>
  <si>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</si>
  <si>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</si>
  <si>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</si>
  <si>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</si>
  <si>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</si>
  <si>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</si>
  <si>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</si>
  <si>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</si>
  <si>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</si>
  <si>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</si>
  <si>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</si>
  <si>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</si>
  <si>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</si>
  <si>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</si>
  <si>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</si>
  <si>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</si>
  <si>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</si>
  <si>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</si>
  <si>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</si>
  <si>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</si>
  <si>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</si>
  <si>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</si>
  <si>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</si>
  <si>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</si>
  <si>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</si>
  <si>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</si>
  <si>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</si>
  <si>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</si>
  <si>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</si>
  <si>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</si>
  <si>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</si>
  <si>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</si>
  <si>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</si>
  <si>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</si>
  <si>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</si>
  <si>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</si>
  <si>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</si>
  <si>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</si>
  <si>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</si>
  <si>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</si>
  <si>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</si>
  <si>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</si>
  <si>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</si>
  <si>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</si>
  <si>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</si>
  <si>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</si>
  <si>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</si>
  <si>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</si>
  <si>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</si>
  <si>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</si>
  <si>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</si>
  <si>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</si>
  <si>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</si>
  <si>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</si>
  <si>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</si>
  <si>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</si>
  <si>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</si>
  <si>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</si>
  <si>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</si>
  <si>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</si>
  <si>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</si>
  <si>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</si>
  <si>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</si>
  <si>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</si>
  <si>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</si>
  <si>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</si>
  <si>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</si>
  <si>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</si>
  <si>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</si>
  <si>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</si>
  <si>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</si>
  <si>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</si>
  <si>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</si>
  <si>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</si>
  <si>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</si>
  <si>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</si>
  <si>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</si>
  <si>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</si>
  <si>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</si>
  <si>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</si>
  <si>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</si>
  <si>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</si>
  <si>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</si>
  <si>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</si>
  <si>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</si>
  <si>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</si>
  <si>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</si>
  <si>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</si>
  <si>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</si>
  <si>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</si>
  <si>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</si>
  <si>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</si>
  <si>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</si>
  <si>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</si>
  <si>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</si>
  <si>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</si>
  <si>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</si>
  <si>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</si>
  <si>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</si>
  <si>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</si>
  <si>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</si>
  <si>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</si>
  <si>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</si>
  <si>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</si>
  <si>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</si>
  <si>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</si>
  <si>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</si>
  <si>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</si>
  <si>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</si>
  <si>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</si>
  <si>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</si>
  <si>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</si>
  <si>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</si>
  <si>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</si>
  <si>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</si>
  <si>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</si>
  <si>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</si>
  <si>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</si>
  <si>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</si>
  <si>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</si>
  <si>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</si>
  <si>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</si>
  <si>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</si>
  <si>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</si>
  <si>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</si>
  <si>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</si>
  <si>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</si>
  <si>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</si>
  <si>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</si>
  <si>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</si>
  <si>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</si>
  <si>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</si>
  <si>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</si>
  <si>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</si>
  <si>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</si>
  <si>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</si>
  <si>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</si>
  <si>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</si>
  <si>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</si>
  <si>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</si>
  <si>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</si>
  <si>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</si>
  <si>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</si>
  <si>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</si>
  <si>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</si>
  <si>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</si>
  <si>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</si>
  <si>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</si>
  <si>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</si>
  <si>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</si>
  <si>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</si>
  <si>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</si>
  <si>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</si>
  <si>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</si>
  <si>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</si>
  <si>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</si>
  <si>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</si>
  <si>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</si>
  <si>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</si>
  <si>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</si>
  <si>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</si>
  <si>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</si>
  <si>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</si>
  <si>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</si>
  <si>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</si>
  <si>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</si>
  <si>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</si>
  <si>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</si>
  <si>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</si>
  <si>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</si>
  <si>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</si>
  <si>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</si>
  <si>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</si>
  <si>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</si>
  <si>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</si>
  <si>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</si>
  <si>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</si>
  <si>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</si>
  <si>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</si>
  <si>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</si>
  <si>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</si>
  <si>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</si>
  <si>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</si>
  <si>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</si>
  <si>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</si>
  <si>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</si>
  <si>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</si>
  <si>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</si>
  <si>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</si>
  <si>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</si>
  <si>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</si>
  <si>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</si>
  <si>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</si>
  <si>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</si>
  <si>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</si>
  <si>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</si>
  <si>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</si>
  <si>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</si>
  <si>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</si>
  <si>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</si>
  <si>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</si>
  <si>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</si>
  <si>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</si>
  <si>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</si>
  <si>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</si>
  <si>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</si>
  <si>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</si>
  <si>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</si>
  <si>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</si>
  <si>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</si>
  <si>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</si>
  <si>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</si>
  <si>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</si>
  <si>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</si>
  <si>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</si>
  <si>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</si>
  <si>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</si>
  <si>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</si>
  <si>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</si>
  <si>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</si>
  <si>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</si>
  <si>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</si>
  <si>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</si>
  <si>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</si>
  <si>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</si>
  <si>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</si>
  <si>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</si>
  <si>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</si>
  <si>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</si>
  <si>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</si>
  <si>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</si>
  <si>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</si>
  <si>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</si>
  <si>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</si>
  <si>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</si>
  <si>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</si>
  <si>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</si>
  <si>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</si>
  <si>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</si>
  <si>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</si>
  <si>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</si>
  <si>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</si>
  <si>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</si>
  <si>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</si>
  <si>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</si>
  <si>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</si>
  <si>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</si>
  <si>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</si>
  <si>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</si>
  <si>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</si>
  <si>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</si>
  <si>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</si>
  <si>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</si>
  <si>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</si>
  <si>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</si>
  <si>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</si>
  <si>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</si>
  <si>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</si>
  <si>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</si>
  <si>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</si>
  <si>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</si>
  <si>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</si>
  <si>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</si>
  <si>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</si>
  <si>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</si>
  <si>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</si>
  <si>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</si>
  <si>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</si>
  <si>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</si>
  <si>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</si>
  <si>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</si>
  <si>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</si>
  <si>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</si>
  <si>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</si>
  <si>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</si>
  <si>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</si>
  <si>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</si>
  <si>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</si>
  <si>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</si>
  <si>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</si>
  <si>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</si>
  <si>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</si>
  <si>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</si>
  <si>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</si>
  <si>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</si>
  <si>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</si>
  <si>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</si>
  <si>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</si>
  <si>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</si>
  <si>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</si>
  <si>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</si>
  <si>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</si>
  <si>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</si>
  <si>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</si>
  <si>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</si>
  <si>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</si>
  <si>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</si>
  <si>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</si>
  <si>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</si>
  <si>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</si>
  <si>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</si>
  <si>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</si>
  <si>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</si>
  <si>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</si>
  <si>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</si>
  <si>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</si>
  <si>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</si>
  <si>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</si>
  <si>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</si>
  <si>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</si>
  <si>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</si>
  <si>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</si>
  <si>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</si>
  <si>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</si>
  <si>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</si>
  <si>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</si>
  <si>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</si>
  <si>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</si>
  <si>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</si>
  <si>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</si>
  <si>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</si>
  <si>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</si>
  <si>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</si>
  <si>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</si>
  <si>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</si>
  <si>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</si>
  <si>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</si>
  <si>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</si>
  <si>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</si>
  <si>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</si>
  <si>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</si>
  <si>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</si>
  <si>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</si>
  <si>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</si>
  <si>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</si>
  <si>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</si>
  <si>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</si>
  <si>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</si>
  <si>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</si>
  <si>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</si>
  <si>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</si>
  <si>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</si>
  <si>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</si>
  <si>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</si>
  <si>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</si>
  <si>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</si>
  <si>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</si>
  <si>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</si>
  <si>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</si>
  <si>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</si>
  <si>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</si>
  <si>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</si>
  <si>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</si>
  <si>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</si>
  <si>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</si>
  <si>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</si>
  <si>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</si>
  <si>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</si>
  <si>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</si>
  <si>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</si>
  <si>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</si>
  <si>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</si>
  <si>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</si>
  <si>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</si>
  <si>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</si>
  <si>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</si>
  <si>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</si>
  <si>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</si>
  <si>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</si>
  <si>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</si>
  <si>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</si>
  <si>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</si>
  <si>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</si>
  <si>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</si>
  <si>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</si>
  <si>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</si>
  <si>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</si>
  <si>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</si>
  <si>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</si>
  <si>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</si>
  <si>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</si>
  <si>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</si>
  <si>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</si>
  <si>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</si>
  <si>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</si>
  <si>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</si>
  <si>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</si>
  <si>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</si>
  <si>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</si>
  <si>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</si>
  <si>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</si>
  <si>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</si>
  <si>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</si>
  <si>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</si>
  <si>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</si>
  <si>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</si>
  <si>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</si>
  <si>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</si>
  <si>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</si>
  <si>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</si>
  <si>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</si>
  <si>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</si>
  <si>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</si>
  <si>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</si>
  <si>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</si>
  <si>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</si>
  <si>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</si>
  <si>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</si>
  <si>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</si>
  <si>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</si>
  <si>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</si>
  <si>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</si>
  <si>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</si>
  <si>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</si>
  <si>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</si>
  <si>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</si>
  <si>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</si>
  <si>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</si>
  <si>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</si>
  <si>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</si>
  <si>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</si>
  <si>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</si>
  <si>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</si>
  <si>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</si>
  <si>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</si>
  <si>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</si>
  <si>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</si>
  <si>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</si>
  <si>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</si>
  <si>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</si>
  <si>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</si>
  <si>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</si>
  <si>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</si>
  <si>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</si>
  <si>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</si>
  <si>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</si>
  <si>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</si>
  <si>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</si>
  <si>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</si>
  <si>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</si>
  <si>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</si>
  <si>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</si>
  <si>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</si>
  <si>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</si>
  <si>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</si>
  <si>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</si>
  <si>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</si>
  <si>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</si>
  <si>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</si>
  <si>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</si>
  <si>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</si>
  <si>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</si>
  <si>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</si>
  <si>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</si>
  <si>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</si>
  <si>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</si>
  <si>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</si>
  <si>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</si>
  <si>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</si>
  <si>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</si>
  <si>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</si>
  <si>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</si>
  <si>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</si>
  <si>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</si>
  <si>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</si>
  <si>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</si>
  <si>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</si>
  <si>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</si>
  <si>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</si>
  <si>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</si>
  <si>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</si>
  <si>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</si>
  <si>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</si>
  <si>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</si>
  <si>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</si>
  <si>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</si>
  <si>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</si>
  <si>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</si>
  <si>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</si>
  <si>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</si>
  <si>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</si>
  <si>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</si>
  <si>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</si>
  <si>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</si>
  <si>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</si>
  <si>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</si>
  <si>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</si>
  <si>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</si>
  <si>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</si>
  <si>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</si>
  <si>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</si>
  <si>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</si>
  <si>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</si>
  <si>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</si>
  <si>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</si>
  <si>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</si>
  <si>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</si>
  <si>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</si>
  <si>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</si>
  <si>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</si>
  <si>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</si>
  <si>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</si>
  <si>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</si>
  <si>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</si>
  <si>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</si>
  <si>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</si>
  <si>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</si>
  <si>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</si>
  <si>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</si>
  <si>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</si>
  <si>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</si>
  <si>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</si>
  <si>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</si>
  <si>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</si>
  <si>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</si>
  <si>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</si>
  <si>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</si>
  <si>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</si>
  <si>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</si>
  <si>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</si>
  <si>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</si>
  <si>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</si>
  <si>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</si>
  <si>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</si>
  <si>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</si>
  <si>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</si>
  <si>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</si>
  <si>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</si>
  <si>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</si>
  <si>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</si>
  <si>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</si>
  <si>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</si>
  <si>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</si>
  <si>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</si>
  <si>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</si>
  <si>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</si>
  <si>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</si>
  <si>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</si>
  <si>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</si>
  <si>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</si>
  <si>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</si>
  <si>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</si>
  <si>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</si>
  <si>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</si>
  <si>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</si>
  <si>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</si>
  <si>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</si>
  <si>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</si>
  <si>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</si>
  <si>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</si>
  <si>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</si>
  <si>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</si>
  <si>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</si>
  <si>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</si>
  <si>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</si>
  <si>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</si>
  <si>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</si>
  <si>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</si>
  <si>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</si>
  <si>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</si>
  <si>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</si>
  <si>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</si>
  <si>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</si>
  <si>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</si>
  <si>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</si>
  <si>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</si>
  <si>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</si>
  <si>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</si>
  <si>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</si>
  <si>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</si>
  <si>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</si>
  <si>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</si>
  <si>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</si>
  <si>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</si>
  <si>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</si>
  <si>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</si>
  <si>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</si>
  <si>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</si>
  <si>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</si>
  <si>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</si>
  <si>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</si>
  <si>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</si>
  <si>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</si>
  <si>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</si>
  <si>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</si>
  <si>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</si>
  <si>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</si>
  <si>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</si>
  <si>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</si>
  <si>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</si>
  <si>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</si>
  <si>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</si>
  <si>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</si>
  <si>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</si>
  <si>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</si>
  <si>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</si>
  <si>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</si>
  <si>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</si>
  <si>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</si>
  <si>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</si>
  <si>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</si>
  <si>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</si>
  <si>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</si>
  <si>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</si>
  <si>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</si>
  <si>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</si>
  <si>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</si>
  <si>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</si>
  <si>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</si>
  <si>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</si>
  <si>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</si>
  <si>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</si>
  <si>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</si>
  <si>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</si>
  <si>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</si>
  <si>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</si>
  <si>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</si>
  <si>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</si>
  <si>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</si>
  <si>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</si>
  <si>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</si>
  <si>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</si>
  <si>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</si>
  <si>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</si>
  <si>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</si>
  <si>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</si>
  <si>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</si>
  <si>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</si>
  <si>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</si>
  <si>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</si>
  <si>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</si>
  <si>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</si>
  <si>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</si>
  <si>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</si>
  <si>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</si>
  <si>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</si>
  <si>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</si>
  <si>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</si>
  <si>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</si>
  <si>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</si>
  <si>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</si>
  <si>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</si>
  <si>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</si>
  <si>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</si>
  <si>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</si>
  <si>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</si>
  <si>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</si>
  <si>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</si>
  <si>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</si>
  <si>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</si>
  <si>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</si>
  <si>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</si>
  <si>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</si>
  <si>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</si>
  <si>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</si>
  <si>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</si>
  <si>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</si>
  <si>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</si>
  <si>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</si>
  <si>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</si>
  <si>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</si>
  <si>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</si>
  <si>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</si>
  <si>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</si>
  <si>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</si>
  <si>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</si>
  <si>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</si>
  <si>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</si>
  <si>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</si>
  <si>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</si>
  <si>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</si>
  <si>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</si>
  <si>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</si>
  <si>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</si>
  <si>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</si>
  <si>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</si>
  <si>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</si>
  <si>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</si>
  <si>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</si>
  <si>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</si>
  <si>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</si>
  <si>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</si>
  <si>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</si>
  <si>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</si>
  <si>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</si>
  <si>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</si>
  <si>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</si>
  <si>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</si>
  <si>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</si>
  <si>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</si>
  <si>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</si>
  <si>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</si>
  <si>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</si>
  <si>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</si>
  <si>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</si>
  <si>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</si>
  <si>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</si>
  <si>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</si>
  <si>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</si>
  <si>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</si>
  <si>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</si>
  <si>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</si>
  <si>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</si>
  <si>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</si>
  <si>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</si>
  <si>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</si>
  <si>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</si>
  <si>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</si>
  <si>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</si>
  <si>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</si>
  <si>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</si>
  <si>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</si>
  <si>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</si>
  <si>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</si>
  <si>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</si>
  <si>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</si>
  <si>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</si>
  <si>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</si>
  <si>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</si>
  <si>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</si>
  <si>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</si>
  <si>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</si>
  <si>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</si>
  <si>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</si>
  <si>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</si>
  <si>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</si>
  <si>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</si>
  <si>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</si>
  <si>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</si>
  <si>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</si>
  <si>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</si>
  <si>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</si>
  <si>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</si>
  <si>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</si>
  <si>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</si>
  <si>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</si>
  <si>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</si>
  <si>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</si>
  <si>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</si>
  <si>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</si>
  <si>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</si>
  <si>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</si>
  <si>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</si>
  <si>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</si>
  <si>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</si>
  <si>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</si>
  <si>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</si>
  <si>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</si>
  <si>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</si>
  <si>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</si>
  <si>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</si>
  <si>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</si>
  <si>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</si>
  <si>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</si>
  <si>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</si>
  <si>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</si>
  <si>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</si>
  <si>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</si>
  <si>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</si>
  <si>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</si>
  <si>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</si>
  <si>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</si>
  <si>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</si>
  <si>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</si>
  <si>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</si>
  <si>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</si>
  <si>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</si>
  <si>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</si>
  <si>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</si>
  <si>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</si>
  <si>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</si>
  <si>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</si>
  <si>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</si>
  <si>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</si>
  <si>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</si>
  <si>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</si>
  <si>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</si>
  <si>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</si>
  <si>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</si>
  <si>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</si>
  <si>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</si>
  <si>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</si>
  <si>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</si>
  <si>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</si>
  <si>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</si>
  <si>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</si>
  <si>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</si>
  <si>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</si>
  <si>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</si>
  <si>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</si>
  <si>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</si>
  <si>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</si>
  <si>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</si>
  <si>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</si>
  <si>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</si>
  <si>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</si>
  <si>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</si>
  <si>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</si>
  <si>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</si>
  <si>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</si>
  <si>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</si>
  <si>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</si>
  <si>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</si>
  <si>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</si>
  <si>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</si>
  <si>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</si>
  <si>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</si>
  <si>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</si>
  <si>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</si>
  <si>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</si>
  <si>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</si>
  <si>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</si>
  <si>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</si>
  <si>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</si>
  <si>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</si>
  <si>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</si>
  <si>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</si>
  <si>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</si>
  <si>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</si>
  <si>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</si>
  <si>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</si>
  <si>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</si>
  <si>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</si>
  <si>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</si>
  <si>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</si>
  <si>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</si>
  <si>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</si>
  <si>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</si>
  <si>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</si>
  <si>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</si>
  <si>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</si>
  <si>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</si>
  <si>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</si>
  <si>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</si>
  <si>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</si>
  <si>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</si>
  <si>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</si>
  <si>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</si>
  <si>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</si>
  <si>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</si>
  <si>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</si>
  <si>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</si>
  <si>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</si>
  <si>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</si>
  <si>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</si>
  <si>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</si>
  <si>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</si>
  <si>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</si>
  <si>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</si>
  <si>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</si>
  <si>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</si>
  <si>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</si>
  <si>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</si>
  <si>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</si>
  <si>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</si>
  <si>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</si>
  <si>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</si>
  <si>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</si>
  <si>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</si>
  <si>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</si>
  <si>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</si>
  <si>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</si>
  <si>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</si>
  <si>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</si>
  <si>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</si>
  <si>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</si>
  <si>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</si>
  <si>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</si>
  <si>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</si>
  <si>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</si>
  <si>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</si>
  <si>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</si>
  <si>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</si>
  <si>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</si>
  <si>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</si>
  <si>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</si>
  <si>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</si>
  <si>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</si>
  <si>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</si>
  <si>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</si>
  <si>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</si>
  <si>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</si>
  <si>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</si>
  <si>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</si>
  <si>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</si>
  <si>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</si>
  <si>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</si>
  <si>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</si>
  <si>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</si>
  <si>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</si>
  <si>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</si>
  <si>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</si>
  <si>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</si>
  <si>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</si>
  <si>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</si>
  <si>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</si>
  <si>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</si>
  <si>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</si>
  <si>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</si>
  <si>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</si>
  <si>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</si>
  <si>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</si>
  <si>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</si>
  <si>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</si>
  <si>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</si>
  <si>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</si>
  <si>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</si>
  <si>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</si>
  <si>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</si>
  <si>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</si>
  <si>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</si>
  <si>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</si>
  <si>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</si>
  <si>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</si>
  <si>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</si>
  <si>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</si>
  <si>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</si>
  <si>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</si>
  <si>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</si>
  <si>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</si>
  <si>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</si>
  <si>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</si>
  <si>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</si>
  <si>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</si>
  <si>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</si>
  <si>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</si>
  <si>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</si>
  <si>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</si>
  <si>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</si>
  <si>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</si>
  <si>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</si>
  <si>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</si>
  <si>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</si>
  <si>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</si>
  <si>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</si>
  <si>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</si>
  <si>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</si>
  <si>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</si>
  <si>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</si>
  <si>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</si>
  <si>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</si>
  <si>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</si>
  <si>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</si>
  <si>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</si>
  <si>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</si>
  <si>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</si>
  <si>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</si>
  <si>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</si>
  <si>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</si>
  <si>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</si>
  <si>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</si>
  <si>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</si>
  <si>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</si>
  <si>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</si>
  <si>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</si>
  <si>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</si>
  <si>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</si>
  <si>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</si>
  <si>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</si>
  <si>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</si>
  <si>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</si>
  <si>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</si>
  <si>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</si>
  <si>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</si>
  <si>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</si>
  <si>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</si>
  <si>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</si>
  <si>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</si>
  <si>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</si>
  <si>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</si>
  <si>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</si>
  <si>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</si>
  <si>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</si>
  <si>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</si>
  <si>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</si>
  <si>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</si>
  <si>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</si>
  <si>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</si>
  <si>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</si>
  <si>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</si>
  <si>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</si>
  <si>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</si>
  <si>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</si>
  <si>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</si>
  <si>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</si>
  <si>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</si>
  <si>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</si>
  <si>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</si>
  <si>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</si>
  <si>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</si>
  <si>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</si>
  <si>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</si>
  <si>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</si>
  <si>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</si>
  <si>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</si>
  <si>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</si>
  <si>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</si>
  <si>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</si>
  <si>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</si>
  <si>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</si>
  <si>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</si>
  <si>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</si>
  <si>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</si>
  <si>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</si>
  <si>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</si>
  <si>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</si>
  <si>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</si>
  <si>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</si>
  <si>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</si>
  <si>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</si>
  <si>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</si>
  <si>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</si>
  <si>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</si>
  <si>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</si>
  <si>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</si>
  <si>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</si>
  <si>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</si>
  <si>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</si>
  <si>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</si>
  <si>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</si>
  <si>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</si>
  <si>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</si>
  <si>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</si>
  <si>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</si>
  <si>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</si>
  <si>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</si>
  <si>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</si>
  <si>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</si>
  <si>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</si>
  <si>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</si>
  <si>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</si>
  <si>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</si>
  <si>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</si>
  <si>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</si>
  <si>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</si>
  <si>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</si>
  <si>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</si>
  <si>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</si>
  <si>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</si>
  <si>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</si>
  <si>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</si>
  <si>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</si>
  <si>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</si>
  <si>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</si>
  <si>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</si>
  <si>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</si>
  <si>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</si>
  <si>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</si>
  <si>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</si>
  <si>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</si>
  <si>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</si>
  <si>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</si>
  <si>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</si>
  <si>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</si>
  <si>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</si>
  <si>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</si>
  <si>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</si>
  <si>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</si>
  <si>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</si>
  <si>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</si>
  <si>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</si>
  <si>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</si>
  <si>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</si>
  <si>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</si>
  <si>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</si>
  <si>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</si>
  <si>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</si>
  <si>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</si>
  <si>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</si>
  <si>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</si>
  <si>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</si>
  <si>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</si>
  <si>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</si>
  <si>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</si>
  <si>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</si>
  <si>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</si>
  <si>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</si>
  <si>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</si>
  <si>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</si>
  <si>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</si>
  <si>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</si>
  <si>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</si>
  <si>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</si>
  <si>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</si>
  <si>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</si>
  <si>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</si>
  <si>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</si>
  <si>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</si>
  <si>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</si>
  <si>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</si>
  <si>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</si>
  <si>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</si>
  <si>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</si>
  <si>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</si>
  <si>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</si>
  <si>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</si>
  <si>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</si>
  <si>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</si>
  <si>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</si>
  <si>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</si>
  <si>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</si>
  <si>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</si>
  <si>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</si>
  <si>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</si>
  <si>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</si>
  <si>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</si>
  <si>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</si>
  <si>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</si>
  <si>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</si>
  <si>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</si>
  <si>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</si>
  <si>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</si>
  <si>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</si>
  <si>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</si>
  <si>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</si>
  <si>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</si>
  <si>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</si>
  <si>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</si>
  <si>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</si>
  <si>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</si>
  <si>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</si>
  <si>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</si>
  <si>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</si>
  <si>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</si>
  <si>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</si>
  <si>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</si>
  <si>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</si>
  <si>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</si>
  <si>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</si>
  <si>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</si>
  <si>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</si>
  <si>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</si>
  <si>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</si>
  <si>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</si>
  <si>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</si>
  <si>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</si>
  <si>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</si>
  <si>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</si>
  <si>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</si>
  <si>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</si>
  <si>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</si>
  <si>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</si>
  <si>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</si>
  <si>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</si>
  <si>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</si>
  <si>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</si>
  <si>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</si>
  <si>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</si>
  <si>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</si>
  <si>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</si>
  <si>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</si>
  <si>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</si>
  <si>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</si>
  <si>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</si>
  <si>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</si>
  <si>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</si>
  <si>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</si>
  <si>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</si>
  <si>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</si>
  <si>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</si>
  <si>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</si>
  <si>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</si>
  <si>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</si>
  <si>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</si>
  <si>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</si>
  <si>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</si>
  <si>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</si>
  <si>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</si>
  <si>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</si>
  <si>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</si>
  <si>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</si>
  <si>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</si>
  <si>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</si>
  <si>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</si>
  <si>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</si>
  <si>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</si>
  <si>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</si>
  <si>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</si>
  <si>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</si>
  <si>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</si>
  <si>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</si>
  <si>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</si>
  <si>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</si>
  <si>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</si>
  <si>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</si>
  <si>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</si>
  <si>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</si>
  <si>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</si>
  <si>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</si>
  <si>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</si>
  <si>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</si>
  <si>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</si>
  <si>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</si>
  <si>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</si>
  <si>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</si>
  <si>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</si>
  <si>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</si>
  <si>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</si>
  <si>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</si>
  <si>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</si>
  <si>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</si>
  <si>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</si>
  <si>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</si>
  <si>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</si>
  <si>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</si>
  <si>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</si>
  <si>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</si>
  <si>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</si>
  <si>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</si>
  <si>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</si>
  <si>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</si>
  <si>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</si>
  <si>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</si>
  <si>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</si>
  <si>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</si>
  <si>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</si>
  <si>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</si>
  <si>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</si>
  <si>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</si>
  <si>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</si>
  <si>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</si>
  <si>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</si>
  <si>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</si>
  <si>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</si>
  <si>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</si>
  <si>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</si>
  <si>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</si>
  <si>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</si>
  <si>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</si>
  <si>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</si>
  <si>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</si>
  <si>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</si>
  <si>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</si>
  <si>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</si>
  <si>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</si>
  <si>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</si>
  <si>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</si>
  <si>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</si>
  <si>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</si>
  <si>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</si>
  <si>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</si>
  <si>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</si>
  <si>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</si>
  <si>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</si>
  <si>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</si>
  <si>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</si>
  <si>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</si>
  <si>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</si>
  <si>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</si>
  <si>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</si>
  <si>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</si>
  <si>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</si>
  <si>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</si>
  <si>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</si>
  <si>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</si>
  <si>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</si>
  <si>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</si>
  <si>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</si>
  <si>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</si>
  <si>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</si>
  <si>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</si>
  <si>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</si>
  <si>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</si>
  <si>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</si>
  <si>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</si>
  <si>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</si>
  <si>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</si>
  <si>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</si>
  <si>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</si>
  <si>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</si>
  <si>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</si>
  <si>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</si>
  <si>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</si>
  <si>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</si>
  <si>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</si>
  <si>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</si>
  <si>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</si>
  <si>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</si>
  <si>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</si>
  <si>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</si>
  <si>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</si>
  <si>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</si>
  <si>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</si>
  <si>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</si>
  <si>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</si>
  <si>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</si>
  <si>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</si>
  <si>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</si>
  <si>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</si>
  <si>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</si>
  <si>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</si>
  <si>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</si>
  <si>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</si>
  <si>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</si>
  <si>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</si>
  <si>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</si>
  <si>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</si>
  <si>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</si>
  <si>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</si>
  <si>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</si>
  <si>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</si>
  <si>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</si>
  <si>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</si>
  <si>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</si>
  <si>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</si>
  <si>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</si>
  <si>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</si>
  <si>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</si>
  <si>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</si>
  <si>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</si>
  <si>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</si>
  <si>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</si>
  <si>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</si>
  <si>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</si>
  <si>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</si>
  <si>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</si>
  <si>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</si>
  <si>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</si>
  <si>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</si>
  <si>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</si>
  <si>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</si>
  <si>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</si>
  <si>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</si>
  <si>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</si>
  <si>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</si>
  <si>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</si>
  <si>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</si>
  <si>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</si>
  <si>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</si>
  <si>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</si>
  <si>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</si>
  <si>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</si>
  <si>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</si>
  <si>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</si>
  <si>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</si>
  <si>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</si>
  <si>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</si>
  <si>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</si>
  <si>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</si>
  <si>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</si>
  <si>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</si>
  <si>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</si>
  <si>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</si>
  <si>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</si>
  <si>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</si>
  <si>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</si>
  <si>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</si>
  <si>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</si>
  <si>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</si>
  <si>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</si>
  <si>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</si>
  <si>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</si>
  <si>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</si>
  <si>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</si>
  <si>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</si>
  <si>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</si>
  <si>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</si>
  <si>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</si>
  <si>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</si>
  <si>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</si>
  <si>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</si>
  <si>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</si>
  <si>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</si>
  <si>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</si>
  <si>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</si>
  <si>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</si>
  <si>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</si>
  <si>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</si>
  <si>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</si>
  <si>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</si>
  <si>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</si>
  <si>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</si>
  <si>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</si>
  <si>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</si>
  <si>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</si>
  <si>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</si>
  <si>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</si>
  <si>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</si>
  <si>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</si>
  <si>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</si>
  <si>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</si>
  <si>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</si>
  <si>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</si>
  <si>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</si>
  <si>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</si>
  <si>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</si>
  <si>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</si>
  <si>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</si>
  <si>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</si>
  <si>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</si>
  <si>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</si>
  <si>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</si>
  <si>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</si>
  <si>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</si>
  <si>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</si>
  <si>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</si>
  <si>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</si>
  <si>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</si>
  <si>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</si>
  <si>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</si>
  <si>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</si>
  <si>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</si>
  <si>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</si>
  <si>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</si>
  <si>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</si>
  <si>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</si>
  <si>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</si>
  <si>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</si>
  <si>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</si>
  <si>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</si>
  <si>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</si>
  <si>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</si>
  <si>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</si>
  <si>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</si>
  <si>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</si>
  <si>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</si>
  <si>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</si>
  <si>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</si>
  <si>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</si>
  <si>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</si>
  <si>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</si>
  <si>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</si>
  <si>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</si>
  <si>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</si>
  <si>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</si>
  <si>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</si>
  <si>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</si>
  <si>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</si>
  <si>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</si>
  <si>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</si>
  <si>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</si>
  <si>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</si>
  <si>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</si>
  <si>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</si>
  <si>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</si>
  <si>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</si>
  <si>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</si>
  <si>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</si>
  <si>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</si>
  <si>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</si>
  <si>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</si>
  <si>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</si>
  <si>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</si>
  <si>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</si>
  <si>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</si>
  <si>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</si>
  <si>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</si>
  <si>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</si>
  <si>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</si>
  <si>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</si>
  <si>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</si>
  <si>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</si>
  <si>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</si>
  <si>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</si>
  <si>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</si>
  <si>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</si>
  <si>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</si>
  <si>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</si>
  <si>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</si>
  <si>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</si>
  <si>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</si>
  <si>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</si>
  <si>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</si>
  <si>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</si>
  <si>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</si>
  <si>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</si>
  <si>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</si>
  <si>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</si>
  <si>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</si>
  <si>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</si>
  <si>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</si>
  <si>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</si>
  <si>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</si>
  <si>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</si>
  <si>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</si>
  <si>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</si>
  <si>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</si>
  <si>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</si>
  <si>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</si>
  <si>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</si>
  <si>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</si>
  <si>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</si>
  <si>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</si>
  <si>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</si>
  <si>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</si>
  <si>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</si>
  <si>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</si>
  <si>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</si>
  <si>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</si>
  <si>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</si>
  <si>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</si>
  <si>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</si>
  <si>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</si>
  <si>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</si>
  <si>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</si>
  <si>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</si>
  <si>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</si>
  <si>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</si>
  <si>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</si>
  <si>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</si>
  <si>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</si>
  <si>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</si>
  <si>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</si>
  <si>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</si>
  <si>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</si>
  <si>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</si>
  <si>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</si>
  <si>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</si>
  <si>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</si>
  <si>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</si>
  <si>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</si>
  <si>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</si>
  <si>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</si>
  <si>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</si>
  <si>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</si>
  <si>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</si>
  <si>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</si>
  <si>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</si>
  <si>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</si>
  <si>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</si>
  <si>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</si>
  <si>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</si>
  <si>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</si>
  <si>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</si>
  <si>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</si>
  <si>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</si>
  <si>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</si>
  <si>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</si>
  <si>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</si>
  <si>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</si>
  <si>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</si>
  <si>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</si>
  <si>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</si>
  <si>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</si>
  <si>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</si>
  <si>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</si>
  <si>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</si>
  <si>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</si>
  <si>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</si>
  <si>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</si>
  <si>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</si>
  <si>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</si>
  <si>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</si>
  <si>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</si>
  <si>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</si>
  <si>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</si>
  <si>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</si>
  <si>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</si>
  <si>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</si>
  <si>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</si>
  <si>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</si>
  <si>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</si>
  <si>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</si>
  <si>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</si>
  <si>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</si>
  <si>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</si>
  <si>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</si>
  <si>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</si>
  <si>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</si>
  <si>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</si>
  <si>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</si>
  <si>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</si>
  <si>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</si>
  <si>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</si>
  <si>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</si>
  <si>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</si>
  <si>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</si>
  <si>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</si>
  <si>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</si>
  <si>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</si>
  <si>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</si>
  <si>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</si>
  <si>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</si>
  <si>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</si>
  <si>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</si>
  <si>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</si>
  <si>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</si>
  <si>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</si>
  <si>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</si>
  <si>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</si>
  <si>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</si>
  <si>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</si>
  <si>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</si>
  <si>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</si>
  <si>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</si>
  <si>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</si>
  <si>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</si>
  <si>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</si>
  <si>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</si>
  <si>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</si>
  <si>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</si>
  <si>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</si>
  <si>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</si>
  <si>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</si>
  <si>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</si>
  <si>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</si>
  <si>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</si>
  <si>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</si>
  <si>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</si>
  <si>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</si>
  <si>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</si>
  <si>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</si>
  <si>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</si>
  <si>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</si>
  <si>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</si>
  <si>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</si>
  <si>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</si>
  <si>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</si>
  <si>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</si>
  <si>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</si>
  <si>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</si>
  <si>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</si>
  <si>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</si>
  <si>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</si>
  <si>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</si>
  <si>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</si>
  <si>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</si>
  <si>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</si>
  <si>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</si>
  <si>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</si>
  <si>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</si>
  <si>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</si>
  <si>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</si>
  <si>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</si>
  <si>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</si>
  <si>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</si>
  <si>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</si>
  <si>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</si>
  <si>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</si>
  <si>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</si>
  <si>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</si>
  <si>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</si>
  <si>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</si>
  <si>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</si>
  <si>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</si>
  <si>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</si>
  <si>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</si>
  <si>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</si>
  <si>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</si>
  <si>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</si>
  <si>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</si>
  <si>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</si>
  <si>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</si>
  <si>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</si>
  <si>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</si>
  <si>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</si>
  <si>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</si>
  <si>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</si>
  <si>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</si>
  <si>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</si>
  <si>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</si>
  <si>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</si>
  <si>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</si>
  <si>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</si>
  <si>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</si>
  <si>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</si>
  <si>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</si>
  <si>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</si>
  <si>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</si>
  <si>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</si>
  <si>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</si>
  <si>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</si>
  <si>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</si>
  <si>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</si>
  <si>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</si>
  <si>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</si>
  <si>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</si>
  <si>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</si>
  <si>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</si>
  <si>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</si>
  <si>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</si>
  <si>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</si>
  <si>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</si>
  <si>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</si>
  <si>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</si>
  <si>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</si>
  <si>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</si>
  <si>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</si>
  <si>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</si>
  <si>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</si>
  <si>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</si>
  <si>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</si>
  <si>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</si>
  <si>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</si>
  <si>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</si>
  <si>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</si>
  <si>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</si>
  <si>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</si>
  <si>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</si>
  <si>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</si>
  <si>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</si>
  <si>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</si>
  <si>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</si>
  <si>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</si>
  <si>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</si>
  <si>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</si>
  <si>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</si>
  <si>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</si>
  <si>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</si>
  <si>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</si>
  <si>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</si>
  <si>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</si>
  <si>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</si>
  <si>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</si>
  <si>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</si>
  <si>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</si>
  <si>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</si>
  <si>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</si>
  <si>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</si>
  <si>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</si>
  <si>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</si>
  <si>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</si>
  <si>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</si>
  <si>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</si>
  <si>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</si>
  <si>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</si>
  <si>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</si>
  <si>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</si>
  <si>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</si>
  <si>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</si>
  <si>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</si>
  <si>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</si>
  <si>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</si>
  <si>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</si>
  <si>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</si>
  <si>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</si>
  <si>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</si>
  <si>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</si>
  <si>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</si>
  <si>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</si>
  <si>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</si>
  <si>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</si>
  <si>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</si>
  <si>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</si>
  <si>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</si>
  <si>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</si>
  <si>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</si>
  <si>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</si>
  <si>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</si>
  <si>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</si>
  <si>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</si>
  <si>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</si>
  <si>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</si>
  <si>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</si>
  <si>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</si>
  <si>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</si>
  <si>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</si>
  <si>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</si>
  <si>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</si>
  <si>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</si>
  <si>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</si>
  <si>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</si>
  <si>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</si>
  <si>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</si>
  <si>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</si>
  <si>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</si>
  <si>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</si>
  <si>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</si>
  <si>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</si>
  <si>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</si>
  <si>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</si>
  <si>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</si>
  <si>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</si>
  <si>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</si>
  <si>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</si>
  <si>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</si>
  <si>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</si>
  <si>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</si>
  <si>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</si>
  <si>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</si>
  <si>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</si>
  <si>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</si>
  <si>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</si>
  <si>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</si>
  <si>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</si>
  <si>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</si>
  <si>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</si>
  <si>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</si>
  <si>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</si>
  <si>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</si>
  <si>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</si>
  <si>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</si>
  <si>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</si>
  <si>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</si>
  <si>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</si>
  <si>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</si>
  <si>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</si>
  <si>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</si>
  <si>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</si>
  <si>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</si>
  <si>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</si>
  <si>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</si>
  <si>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</si>
  <si>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</si>
  <si>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</si>
  <si>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</si>
  <si>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</si>
  <si>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</si>
  <si>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</si>
  <si>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</si>
  <si>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</si>
  <si>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</si>
  <si>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</si>
  <si>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</si>
  <si>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</si>
  <si>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</si>
  <si>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</si>
  <si>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</si>
  <si>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</si>
  <si>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</si>
  <si>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</si>
  <si>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</si>
  <si>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</si>
  <si>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</si>
  <si>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</si>
  <si>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</si>
  <si>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</si>
  <si>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</si>
  <si>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</si>
  <si>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</si>
  <si>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</si>
  <si>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</si>
  <si>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</si>
  <si>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</si>
  <si>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</si>
  <si>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</si>
  <si>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</si>
  <si>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</si>
  <si>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</si>
  <si>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</si>
  <si>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</si>
  <si>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</si>
  <si>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</si>
  <si>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</si>
  <si>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</si>
  <si>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</si>
  <si>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</si>
  <si>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</si>
  <si>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</si>
  <si>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</si>
  <si>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</si>
  <si>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</si>
  <si>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</si>
  <si>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</si>
  <si>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</si>
  <si>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</si>
  <si>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</si>
  <si>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</si>
  <si>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</si>
  <si>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</si>
  <si>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</si>
  <si>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</si>
  <si>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</si>
  <si>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</si>
  <si>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</si>
  <si>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</si>
  <si>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</si>
  <si>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</si>
  <si>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</si>
  <si>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</si>
  <si>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</si>
  <si>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</si>
  <si>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</si>
  <si>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</si>
  <si>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</si>
  <si>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</si>
  <si>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</si>
  <si>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</si>
  <si>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</si>
  <si>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</si>
  <si>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</si>
  <si>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</si>
  <si>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</si>
  <si>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</si>
  <si>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</si>
  <si>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</si>
  <si>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</si>
  <si>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</si>
  <si>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</si>
  <si>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</si>
  <si>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</si>
  <si>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</si>
  <si>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</si>
  <si>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</si>
  <si>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</si>
  <si>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</si>
  <si>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</si>
  <si>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</si>
  <si>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</si>
  <si>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</si>
  <si>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</si>
  <si>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</si>
  <si>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</si>
  <si>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</si>
  <si>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</si>
  <si>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</si>
  <si>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</si>
  <si>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</si>
  <si>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</si>
  <si>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</si>
  <si>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</si>
  <si>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</si>
  <si>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</si>
  <si>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</si>
  <si>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</si>
  <si>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</si>
  <si>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</si>
  <si>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</si>
  <si>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</si>
  <si>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</si>
  <si>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</si>
  <si>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</si>
  <si>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</si>
  <si>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</si>
  <si>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</si>
  <si>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</si>
  <si>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</si>
  <si>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</si>
  <si>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</si>
  <si>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</si>
  <si>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</si>
  <si>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</si>
  <si>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</si>
  <si>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</si>
  <si>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</si>
  <si>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</si>
  <si>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</si>
  <si>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</si>
  <si>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</si>
  <si>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</si>
  <si>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</si>
  <si>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</si>
  <si>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</si>
  <si>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</si>
  <si>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</si>
  <si>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</si>
  <si>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</si>
  <si>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</si>
  <si>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</si>
  <si>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</si>
  <si>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</si>
  <si>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</si>
  <si>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</si>
  <si>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</si>
  <si>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</si>
  <si>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</si>
  <si>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</si>
  <si>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</si>
  <si>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</si>
  <si>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</si>
  <si>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</si>
  <si>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</si>
  <si>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</si>
  <si>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</si>
  <si>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</si>
  <si>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</si>
  <si>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</si>
  <si>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</si>
  <si>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</si>
  <si>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</si>
  <si>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</si>
  <si>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</si>
  <si>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</si>
  <si>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</si>
  <si>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</si>
  <si>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</si>
  <si>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</si>
  <si>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</si>
  <si>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</si>
  <si>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</si>
  <si>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</si>
  <si>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</si>
  <si>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</si>
  <si>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</si>
  <si>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</si>
  <si>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</si>
  <si>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</si>
  <si>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</si>
  <si>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</si>
  <si>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</si>
  <si>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</si>
  <si>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</si>
  <si>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</si>
  <si>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</si>
  <si>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</si>
  <si>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</si>
  <si>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</si>
  <si>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</si>
  <si>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</si>
  <si>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</si>
  <si>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</si>
  <si>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</si>
  <si>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</si>
  <si>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</si>
  <si>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</si>
  <si>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</si>
  <si>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</si>
  <si>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</si>
  <si>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</si>
  <si>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</si>
  <si>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</si>
  <si>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</si>
  <si>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</si>
  <si>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</si>
  <si>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</si>
  <si>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</si>
  <si>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</si>
  <si>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</si>
  <si>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</si>
  <si>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</si>
  <si>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</si>
  <si>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</si>
  <si>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</si>
  <si>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</si>
  <si>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</si>
  <si>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</si>
  <si>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</si>
  <si>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</si>
  <si>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</si>
  <si>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</si>
  <si>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</si>
  <si>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</si>
  <si>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</si>
  <si>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</si>
  <si>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</si>
  <si>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</si>
  <si>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</si>
  <si>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</si>
  <si>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</si>
  <si>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</si>
  <si>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</si>
  <si>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</si>
  <si>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</si>
  <si>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</si>
  <si>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</si>
  <si>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</si>
  <si>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</si>
  <si>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</si>
  <si>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</si>
  <si>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</si>
  <si>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</si>
  <si>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</si>
  <si>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</si>
  <si>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</si>
  <si>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</si>
  <si>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</si>
  <si>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</si>
  <si>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</si>
  <si>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</si>
  <si>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</si>
  <si>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</si>
  <si>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</si>
  <si>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</si>
  <si>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</si>
  <si>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</si>
  <si>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</si>
  <si>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</si>
  <si>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</si>
  <si>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</si>
  <si>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</si>
  <si>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</si>
  <si>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</si>
  <si>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</si>
  <si>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</si>
  <si>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</si>
  <si>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</si>
  <si>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</si>
  <si>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</si>
  <si>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</si>
  <si>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</si>
  <si>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</si>
  <si>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</si>
  <si>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</si>
  <si>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</si>
  <si>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</si>
  <si>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</si>
  <si>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</si>
  <si>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</si>
  <si>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</si>
  <si>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</si>
  <si>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</si>
  <si>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</si>
  <si>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</si>
  <si>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</si>
  <si>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</si>
  <si>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</si>
  <si>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</si>
  <si>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</si>
  <si>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</si>
  <si>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</si>
  <si>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</si>
  <si>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</si>
  <si>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</si>
  <si>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</si>
  <si>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</si>
  <si>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</si>
  <si>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</si>
  <si>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</si>
  <si>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</si>
  <si>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</si>
  <si>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</si>
  <si>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</si>
  <si>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</si>
  <si>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</si>
  <si>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</si>
  <si>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</si>
  <si>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</si>
  <si>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</si>
  <si>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</si>
  <si>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</si>
  <si>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</si>
  <si>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</si>
  <si>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</si>
  <si>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</si>
  <si>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</si>
  <si>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</si>
  <si>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</si>
  <si>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</si>
  <si>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</si>
  <si>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</si>
  <si>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</si>
  <si>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</si>
  <si>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</si>
  <si>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</si>
  <si>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</si>
  <si>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</si>
  <si>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</si>
  <si>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</si>
  <si>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</si>
  <si>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</si>
  <si>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</si>
  <si>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</si>
  <si>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</si>
  <si>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</si>
  <si>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</si>
  <si>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</si>
  <si>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</si>
  <si>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</si>
  <si>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</si>
  <si>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</si>
  <si>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</si>
  <si>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</si>
  <si>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</si>
  <si>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</si>
  <si>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</si>
  <si>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</si>
  <si>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</si>
  <si>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</si>
  <si>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</si>
  <si>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</si>
  <si>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</si>
  <si>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</si>
  <si>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</si>
  <si>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</si>
  <si>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</si>
  <si>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</si>
  <si>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</si>
  <si>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</si>
  <si>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</si>
  <si>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</si>
  <si>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</si>
  <si>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</si>
  <si>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</si>
  <si>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</si>
  <si>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</si>
  <si>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</si>
  <si>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</si>
  <si>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</si>
  <si>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</si>
  <si>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</si>
  <si>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</si>
  <si>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</si>
  <si>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</si>
  <si>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</si>
  <si>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</si>
  <si>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</si>
  <si>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</si>
  <si>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</si>
  <si>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</si>
  <si>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</si>
  <si>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</si>
  <si>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</si>
  <si>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</si>
  <si>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</si>
  <si>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</si>
  <si>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</si>
  <si>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</si>
  <si>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</si>
  <si>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</si>
  <si>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</si>
  <si>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</si>
  <si>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</si>
  <si>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</si>
  <si>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</si>
  <si>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</si>
  <si>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</si>
  <si>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</si>
  <si>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</si>
  <si>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</si>
  <si>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</si>
  <si>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</si>
  <si>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</si>
  <si>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</si>
  <si>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</si>
  <si>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</si>
  <si>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</si>
  <si>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</si>
  <si>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</si>
  <si>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</si>
  <si>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</si>
  <si>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</si>
  <si>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</si>
  <si>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</si>
  <si>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</si>
  <si>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</si>
  <si>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</si>
  <si>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</si>
  <si>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</si>
  <si>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</si>
  <si>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</si>
  <si>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</si>
  <si>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</si>
  <si>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</si>
  <si>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</si>
  <si>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</si>
  <si>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</si>
  <si>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</si>
  <si>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</si>
  <si>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</si>
  <si>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</si>
  <si>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</si>
  <si>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</si>
  <si>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</si>
  <si>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</si>
  <si>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</si>
  <si>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</si>
  <si>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</si>
  <si>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</si>
  <si>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</si>
  <si>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</si>
  <si>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</si>
  <si>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</si>
  <si>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</si>
  <si>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</si>
  <si>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</si>
  <si>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</si>
  <si>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</si>
  <si>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</si>
  <si>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</si>
  <si>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</si>
  <si>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</si>
  <si>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</si>
  <si>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</si>
  <si>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</si>
  <si>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</si>
  <si>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</si>
  <si>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</si>
  <si>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</si>
  <si>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</si>
  <si>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</si>
  <si>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</si>
  <si>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</si>
  <si>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</si>
  <si>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</si>
  <si>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</si>
  <si>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</si>
  <si>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</si>
  <si>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</si>
  <si>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</si>
  <si>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</si>
  <si>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</si>
  <si>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</si>
  <si>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</si>
  <si>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</si>
  <si>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</si>
  <si>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</si>
  <si>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</si>
  <si>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</si>
  <si>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</si>
  <si>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</si>
  <si>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</si>
  <si>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</si>
  <si>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</si>
  <si>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</si>
  <si>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</si>
  <si>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</si>
  <si>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</si>
  <si>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</si>
  <si>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</si>
  <si>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</si>
  <si>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</si>
  <si>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</si>
  <si>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</si>
  <si>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</si>
  <si>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</si>
  <si>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</si>
  <si>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</si>
  <si>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</si>
  <si>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</si>
  <si>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</si>
  <si>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</si>
  <si>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</si>
  <si>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</si>
  <si>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</si>
  <si>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</si>
  <si>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</si>
  <si>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</si>
  <si>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</si>
  <si>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</si>
  <si>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</si>
  <si>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</si>
  <si>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</si>
  <si>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</si>
  <si>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</si>
  <si>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</si>
  <si>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</si>
  <si>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</si>
  <si>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</si>
  <si>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</si>
  <si>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</si>
  <si>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</si>
  <si>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</si>
  <si>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</si>
  <si>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</si>
  <si>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</si>
  <si>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</si>
  <si>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</si>
  <si>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</si>
  <si>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</si>
  <si>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</si>
  <si>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</si>
  <si>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</si>
  <si>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</si>
  <si>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</si>
  <si>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</si>
  <si>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</si>
  <si>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</si>
  <si>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</si>
  <si>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</si>
  <si>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</si>
  <si>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</si>
  <si>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</si>
  <si>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</si>
  <si>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</si>
  <si>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</si>
  <si>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</si>
  <si>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</si>
  <si>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</si>
  <si>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</si>
  <si>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</si>
  <si>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</si>
  <si>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</si>
  <si>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</si>
  <si>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</si>
  <si>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</si>
  <si>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</si>
  <si>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</si>
  <si>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</si>
  <si>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</si>
  <si>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</si>
  <si>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</si>
  <si>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</si>
  <si>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</si>
  <si>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</si>
  <si>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</si>
  <si>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</si>
  <si>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</si>
  <si>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</si>
  <si>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</si>
  <si>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</si>
  <si>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</si>
  <si>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</si>
  <si>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</si>
  <si>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</si>
  <si>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</si>
  <si>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</si>
  <si>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</si>
  <si>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</si>
  <si>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</si>
  <si>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</si>
  <si>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</si>
  <si>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</si>
  <si>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</si>
  <si>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</si>
  <si>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</si>
  <si>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</si>
  <si>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</si>
  <si>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</si>
  <si>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</si>
  <si>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</si>
  <si>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</si>
  <si>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</si>
  <si>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</si>
  <si>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</si>
  <si>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</si>
  <si>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</si>
  <si>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</si>
  <si>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</si>
  <si>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</si>
  <si>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</si>
  <si>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</si>
  <si>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</si>
  <si>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</si>
  <si>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</si>
  <si>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</si>
  <si>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</si>
  <si>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</si>
  <si>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</si>
  <si>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</si>
  <si>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</si>
  <si>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</si>
  <si>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</si>
  <si>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</si>
  <si>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</si>
  <si>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</si>
  <si>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</si>
  <si>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</si>
  <si>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</si>
  <si>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</si>
  <si>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</si>
  <si>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</si>
  <si>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</si>
  <si>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</si>
  <si>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</si>
  <si>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</si>
  <si>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</si>
  <si>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</si>
  <si>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</si>
  <si>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</si>
  <si>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</si>
  <si>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</si>
  <si>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</si>
  <si>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</si>
  <si>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</si>
  <si>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</si>
  <si>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</si>
  <si>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</si>
  <si>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</si>
  <si>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</si>
  <si>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</si>
  <si>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</si>
  <si>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</si>
  <si>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</si>
  <si>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</si>
  <si>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</si>
  <si>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</si>
  <si>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</si>
  <si>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</si>
  <si>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</si>
  <si>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</si>
  <si>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</si>
  <si>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</si>
  <si>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</si>
  <si>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</si>
  <si>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</si>
  <si>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</si>
  <si>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</si>
  <si>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</si>
  <si>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</si>
  <si>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</si>
  <si>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</si>
  <si>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</si>
  <si>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</si>
  <si>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</si>
  <si>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</si>
  <si>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</si>
  <si>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</si>
  <si>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</si>
  <si>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</si>
  <si>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</si>
  <si>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</si>
  <si>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</si>
  <si>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</si>
  <si>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</si>
  <si>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</si>
  <si>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</si>
  <si>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</si>
  <si>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</si>
  <si>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</si>
  <si>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</si>
  <si>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</si>
  <si>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</si>
  <si>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</si>
  <si>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</si>
  <si>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</si>
  <si>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</si>
  <si>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</si>
  <si>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</si>
  <si>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</si>
  <si>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</si>
  <si>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</si>
  <si>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</si>
  <si>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</si>
  <si>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</si>
  <si>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</si>
  <si>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</si>
  <si>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</si>
  <si>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</si>
  <si>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</si>
  <si>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</si>
  <si>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</si>
  <si>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</si>
  <si>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</si>
  <si>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</si>
  <si>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</si>
  <si>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</si>
  <si>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</si>
  <si>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</si>
  <si>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</si>
  <si>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</si>
  <si>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</si>
  <si>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</si>
  <si>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</si>
  <si>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</si>
  <si>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</si>
  <si>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</si>
  <si>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</si>
  <si>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</si>
  <si>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</si>
  <si>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</si>
  <si>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</si>
  <si>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</si>
  <si>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</si>
  <si>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</si>
  <si>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</si>
  <si>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</si>
  <si>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</si>
  <si>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</si>
  <si>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</si>
  <si>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</si>
  <si>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</si>
  <si>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</si>
  <si>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</si>
  <si>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</si>
  <si>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</si>
  <si>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</si>
  <si>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</si>
  <si>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</si>
  <si>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</si>
  <si>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</si>
  <si>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</si>
  <si>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</si>
  <si>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</si>
  <si>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</si>
  <si>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</si>
  <si>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</si>
  <si>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</si>
  <si>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</si>
  <si>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</si>
  <si>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</si>
  <si>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</si>
  <si>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</si>
  <si>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</si>
  <si>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</si>
  <si>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</si>
  <si>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</si>
  <si>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</si>
  <si>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</si>
  <si>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</si>
  <si>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</si>
  <si>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</si>
  <si>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</si>
  <si>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</si>
  <si>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</si>
  <si>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</si>
  <si>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</si>
  <si>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</si>
  <si>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</si>
  <si>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</si>
  <si>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</si>
  <si>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</si>
  <si>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</si>
  <si>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</si>
  <si>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</si>
  <si>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</si>
  <si>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</si>
  <si>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</si>
  <si>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</si>
  <si>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</si>
  <si>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</si>
  <si>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</si>
  <si>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</si>
  <si>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</si>
  <si>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</si>
  <si>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</si>
  <si>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</si>
  <si>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</si>
  <si>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</si>
  <si>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</si>
  <si>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</si>
  <si>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</si>
  <si>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</si>
  <si>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</si>
  <si>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</si>
  <si>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</si>
  <si>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</si>
  <si>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</si>
  <si>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</si>
  <si>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</si>
  <si>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</si>
  <si>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</si>
  <si>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</si>
  <si>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</si>
  <si>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</si>
  <si>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</si>
  <si>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</si>
  <si>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</si>
  <si>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</si>
  <si>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</si>
  <si>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</si>
  <si>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</si>
  <si>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</si>
  <si>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</si>
  <si>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</si>
  <si>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</si>
  <si>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</si>
  <si>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</si>
  <si>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</si>
  <si>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</si>
  <si>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</si>
  <si>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</si>
  <si>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</si>
  <si>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</si>
  <si>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</si>
  <si>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</si>
  <si>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</si>
  <si>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</si>
  <si>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</si>
  <si>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</si>
  <si>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</si>
  <si>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</si>
  <si>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</si>
  <si>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</si>
  <si>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</si>
  <si>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</si>
  <si>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</si>
  <si>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</si>
  <si>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</si>
  <si>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</si>
  <si>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</si>
  <si>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</si>
  <si>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</si>
  <si>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</si>
  <si>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</si>
  <si>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</si>
  <si>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</si>
  <si>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</si>
  <si>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</si>
  <si>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</si>
  <si>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</si>
  <si>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</si>
  <si>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</si>
  <si>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</si>
  <si>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</si>
  <si>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</si>
  <si>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</si>
  <si>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</si>
  <si>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</si>
  <si>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</si>
  <si>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</si>
  <si>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</si>
  <si>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</si>
  <si>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</si>
  <si>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</si>
  <si>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</si>
  <si>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</si>
  <si>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</si>
  <si>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</si>
  <si>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</si>
  <si>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</si>
  <si>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</si>
  <si>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</si>
  <si>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</si>
  <si>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</si>
  <si>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</si>
  <si>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</si>
  <si>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</si>
  <si>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</si>
  <si>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</si>
  <si>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</si>
  <si>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</si>
  <si>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</si>
  <si>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</si>
  <si>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</si>
  <si>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</si>
  <si>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</si>
  <si>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</si>
  <si>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</si>
  <si>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</si>
  <si>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</si>
  <si>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</si>
  <si>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</si>
  <si>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</si>
  <si>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</si>
  <si>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</si>
  <si>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</si>
  <si>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</si>
  <si>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</si>
  <si>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</si>
  <si>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</si>
  <si>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</si>
  <si>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</si>
  <si>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</si>
  <si>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</si>
  <si>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</si>
  <si>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</si>
  <si>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</si>
  <si>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</si>
  <si>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</si>
  <si>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</si>
  <si>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</si>
  <si>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</si>
  <si>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</si>
  <si>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</si>
  <si>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</si>
  <si>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</si>
  <si>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</si>
  <si>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</si>
  <si>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</si>
  <si>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</si>
  <si>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</si>
  <si>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</si>
  <si>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</si>
  <si>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</si>
  <si>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</si>
  <si>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</si>
  <si>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</si>
  <si>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</si>
  <si>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</si>
  <si>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</si>
  <si>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</si>
  <si>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</si>
  <si>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</si>
  <si>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</si>
  <si>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</si>
  <si>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</si>
  <si>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</si>
  <si>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</si>
  <si>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</si>
  <si>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</si>
  <si>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</si>
  <si>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</si>
  <si>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</si>
  <si>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</si>
  <si>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</si>
  <si>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</si>
  <si>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</si>
  <si>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</si>
  <si>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</si>
  <si>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</si>
  <si>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</si>
  <si>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</si>
  <si>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</si>
  <si>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</si>
  <si>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</si>
  <si>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</si>
  <si>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</si>
  <si>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</si>
  <si>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</si>
  <si>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</si>
  <si>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</si>
  <si>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</si>
  <si>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</si>
  <si>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</si>
  <si>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</si>
  <si>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</si>
  <si>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</si>
  <si>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</si>
  <si>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</si>
  <si>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</si>
  <si>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</si>
  <si>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</si>
  <si>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</si>
  <si>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</si>
  <si>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</si>
  <si>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</si>
  <si>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</si>
  <si>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</si>
  <si>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</si>
  <si>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</si>
  <si>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</si>
  <si>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</si>
  <si>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</si>
  <si>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</si>
  <si>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</si>
  <si>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</si>
  <si>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</si>
  <si>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</si>
  <si>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</si>
  <si>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</si>
  <si>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</si>
  <si>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</si>
  <si>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</si>
  <si>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</si>
  <si>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</si>
  <si>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</si>
  <si>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</si>
  <si>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</si>
  <si>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</si>
  <si>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</si>
  <si>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</si>
  <si>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</si>
  <si>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</si>
  <si>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</si>
  <si>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</si>
  <si>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</si>
  <si>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</si>
  <si>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</si>
  <si>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</si>
  <si>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</si>
  <si>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</si>
  <si>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</si>
  <si>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</si>
  <si>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</si>
  <si>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</si>
  <si>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</si>
  <si>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</si>
  <si>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</si>
  <si>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</si>
  <si>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</si>
  <si>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</si>
  <si>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</si>
  <si>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</si>
  <si>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</si>
  <si>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</si>
  <si>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</si>
  <si>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</si>
  <si>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</si>
  <si>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</si>
  <si>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</si>
  <si>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</si>
  <si>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</si>
  <si>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</si>
  <si>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</si>
  <si>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</si>
  <si>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</si>
  <si>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</si>
  <si>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</si>
  <si>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</si>
  <si>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</si>
  <si>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</si>
  <si>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</si>
  <si>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</si>
  <si>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</si>
  <si>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</si>
  <si>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</si>
  <si>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</si>
  <si>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</si>
  <si>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</si>
  <si>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</si>
  <si>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</si>
  <si>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</si>
  <si>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</si>
  <si>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</si>
  <si>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</si>
  <si>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</si>
  <si>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</si>
  <si>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</si>
  <si>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</si>
  <si>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</si>
  <si>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</si>
  <si>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</si>
  <si>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</si>
  <si>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</si>
  <si>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</si>
  <si>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</si>
  <si>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</si>
  <si>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</si>
  <si>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</si>
  <si>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</si>
  <si>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</si>
  <si>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</si>
  <si>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</si>
  <si>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</si>
  <si>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</si>
  <si>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</si>
  <si>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</si>
  <si>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</si>
  <si>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</si>
  <si>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</si>
  <si>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</si>
  <si>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</si>
  <si>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</si>
  <si>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</si>
  <si>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</si>
  <si>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</si>
  <si>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</si>
  <si>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</si>
  <si>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</si>
  <si>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</si>
  <si>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</si>
  <si>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</si>
  <si>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</si>
  <si>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</si>
  <si>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</si>
  <si>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</si>
  <si>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</si>
  <si>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</si>
  <si>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</si>
  <si>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</si>
  <si>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</si>
  <si>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</si>
  <si>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</si>
  <si>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</si>
  <si>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</si>
  <si>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</si>
  <si>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</si>
  <si>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</si>
  <si>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</si>
  <si>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</si>
  <si>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</si>
  <si>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</si>
  <si>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</si>
  <si>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</si>
  <si>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</si>
  <si>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</si>
  <si>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</si>
  <si>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</si>
  <si>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</si>
  <si>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</si>
  <si>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</si>
  <si>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</si>
  <si>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</si>
  <si>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</si>
  <si>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</si>
  <si>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</si>
  <si>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</si>
  <si>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</si>
  <si>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</si>
  <si>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</si>
  <si>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</si>
  <si>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</si>
  <si>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</si>
  <si>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</si>
  <si>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</si>
  <si>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</si>
  <si>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</si>
  <si>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</si>
  <si>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</si>
  <si>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</si>
  <si>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</si>
  <si>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</si>
  <si>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</si>
  <si>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</si>
  <si>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</si>
  <si>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</si>
  <si>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</si>
  <si>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</si>
  <si>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</si>
  <si>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</si>
  <si>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</si>
  <si>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</si>
  <si>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</si>
  <si>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</si>
  <si>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</si>
  <si>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</si>
  <si>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</si>
  <si>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</si>
  <si>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</si>
  <si>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</si>
  <si>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</si>
  <si>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</si>
  <si>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</si>
  <si>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</si>
  <si>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</si>
  <si>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</si>
  <si>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</si>
  <si>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</si>
  <si>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</si>
  <si>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</si>
  <si>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</si>
  <si>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</si>
  <si>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</si>
  <si>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</si>
  <si>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</si>
  <si>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</si>
  <si>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</si>
  <si>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</si>
  <si>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</si>
  <si>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</si>
  <si>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</si>
  <si>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</si>
  <si>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</si>
  <si>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</si>
  <si>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</si>
  <si>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</si>
  <si>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</si>
  <si>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</si>
  <si>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</si>
  <si>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</si>
  <si>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</si>
  <si>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</si>
  <si>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</si>
  <si>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</si>
  <si>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</si>
  <si>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</si>
  <si>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</si>
  <si>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</si>
  <si>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</si>
  <si>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</si>
  <si>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</si>
  <si>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</si>
  <si>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</si>
  <si>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</si>
  <si>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</si>
  <si>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</si>
  <si>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</si>
  <si>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</si>
  <si>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</si>
  <si>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</si>
  <si>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</si>
  <si>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</si>
  <si>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</si>
  <si>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</si>
  <si>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</si>
  <si>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</si>
  <si>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</si>
  <si>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</si>
  <si>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</si>
  <si>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</si>
  <si>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</si>
  <si>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</si>
  <si>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</si>
  <si>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</si>
  <si>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</si>
  <si>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</si>
  <si>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</si>
  <si>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</si>
  <si>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</si>
  <si>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</si>
  <si>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</si>
  <si>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</si>
  <si>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</si>
  <si>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</si>
  <si>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</si>
  <si>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</si>
  <si>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</si>
  <si>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</si>
  <si>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</si>
  <si>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</si>
  <si>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</si>
  <si>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</si>
  <si>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</si>
  <si>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</si>
  <si>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</si>
  <si>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</si>
  <si>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</si>
  <si>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</si>
  <si>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</si>
  <si>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</si>
  <si>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</si>
  <si>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</si>
  <si>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</si>
  <si>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</si>
  <si>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</si>
  <si>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</si>
  <si>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</si>
  <si>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</si>
  <si>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</si>
  <si>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</si>
  <si>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</si>
  <si>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</si>
  <si>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</si>
  <si>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</si>
  <si>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</si>
  <si>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</si>
  <si>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</si>
  <si>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</si>
  <si>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</si>
  <si>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</si>
  <si>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</si>
  <si>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</si>
  <si>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</si>
  <si>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</si>
  <si>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</si>
  <si>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</si>
  <si>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</si>
  <si>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</si>
  <si>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</si>
  <si>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</si>
  <si>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</si>
  <si>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</si>
  <si>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</si>
  <si>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</si>
  <si>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</si>
  <si>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</si>
  <si>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</si>
  <si>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</si>
  <si>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</si>
  <si>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</si>
  <si>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</si>
  <si>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</si>
  <si>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</si>
  <si>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</si>
  <si>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</si>
  <si>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</si>
  <si>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</si>
  <si>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</si>
  <si>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</si>
  <si>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</si>
  <si>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</si>
  <si>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</si>
  <si>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</si>
  <si>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</si>
  <si>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</si>
  <si>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</si>
  <si>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</si>
  <si>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</si>
  <si>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</si>
  <si>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</si>
  <si>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</si>
  <si>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</si>
  <si>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</si>
  <si>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</si>
  <si>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</si>
  <si>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</si>
  <si>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</si>
  <si>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</si>
  <si>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</si>
  <si>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</si>
  <si>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</si>
  <si>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</si>
  <si>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</si>
  <si>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</si>
  <si>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</si>
  <si>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</si>
  <si>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</si>
  <si>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</si>
  <si>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</si>
  <si>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</si>
  <si>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</si>
  <si>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</si>
  <si>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</si>
  <si>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</si>
  <si>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</si>
  <si>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</si>
  <si>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</si>
  <si>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</si>
  <si>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</si>
  <si>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</si>
  <si>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</si>
  <si>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</si>
  <si>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</si>
  <si>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</si>
  <si>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</si>
  <si>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</si>
  <si>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</si>
  <si>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</si>
  <si>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</si>
  <si>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</si>
  <si>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</si>
  <si>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</si>
  <si>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</si>
  <si>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</si>
  <si>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</si>
  <si>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</si>
  <si>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</si>
  <si>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</si>
  <si>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</si>
  <si>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</si>
  <si>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</si>
  <si>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</si>
  <si>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</si>
  <si>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</si>
  <si>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</si>
  <si>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</si>
  <si>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</si>
  <si>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</si>
  <si>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</si>
  <si>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</si>
  <si>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</si>
  <si>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</si>
  <si>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</si>
  <si>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</si>
  <si>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</si>
  <si>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</si>
  <si>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</si>
  <si>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</si>
  <si>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</si>
  <si>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</si>
  <si>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</si>
  <si>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</si>
  <si>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</si>
  <si>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</si>
  <si>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</si>
  <si>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</si>
  <si>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</si>
  <si>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</si>
  <si>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</si>
  <si>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</si>
  <si>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</si>
  <si>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</si>
  <si>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</si>
  <si>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</si>
  <si>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</si>
  <si>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</si>
  <si>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</si>
  <si>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</si>
  <si>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</si>
  <si>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</si>
  <si>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</si>
  <si>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</si>
  <si>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</si>
  <si>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</si>
  <si>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</si>
  <si>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</si>
  <si>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</si>
  <si>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</si>
  <si>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</si>
  <si>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</si>
  <si>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</si>
  <si>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</si>
  <si>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</si>
  <si>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</si>
  <si>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</si>
  <si>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</si>
  <si>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</si>
  <si>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</si>
  <si>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</si>
  <si>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</si>
  <si>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</si>
  <si>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</si>
  <si>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</si>
  <si>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</si>
  <si>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</si>
  <si>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</si>
  <si>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</si>
  <si>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</si>
  <si>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</si>
  <si>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</si>
  <si>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</si>
  <si>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</si>
  <si>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</si>
  <si>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</si>
  <si>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</si>
  <si>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</si>
  <si>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</si>
  <si>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</si>
  <si>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</si>
  <si>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</si>
  <si>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</si>
  <si>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</si>
  <si>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</si>
  <si>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</si>
  <si>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</si>
  <si>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</si>
  <si>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</si>
  <si>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</si>
  <si>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</si>
  <si>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</si>
  <si>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</si>
  <si>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</si>
  <si>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</si>
  <si>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</si>
  <si>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</si>
  <si>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</si>
  <si>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</si>
  <si>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</si>
  <si>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</si>
  <si>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</si>
  <si>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</si>
  <si>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</si>
  <si>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</si>
  <si>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</si>
  <si>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</si>
  <si>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</si>
  <si>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</si>
  <si>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</si>
  <si>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</si>
  <si>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</si>
  <si>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</si>
  <si>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</si>
  <si>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</si>
  <si>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</si>
  <si>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</si>
  <si>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</si>
  <si>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</si>
  <si>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</si>
  <si>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</si>
  <si>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</si>
  <si>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</si>
  <si>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</si>
  <si>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</si>
  <si>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</si>
  <si>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</si>
  <si>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</si>
  <si>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</si>
  <si>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</si>
  <si>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</si>
  <si>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</si>
  <si>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</si>
  <si>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</si>
  <si>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</si>
  <si>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</si>
  <si>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</si>
  <si>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</si>
  <si>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</si>
  <si>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</si>
  <si>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</si>
  <si>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</si>
  <si>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</si>
  <si>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</si>
  <si>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</si>
  <si>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</si>
  <si>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</si>
  <si>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</si>
  <si>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</si>
  <si>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</si>
  <si>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</si>
  <si>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</si>
  <si>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</si>
  <si>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</si>
  <si>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</si>
  <si>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</si>
  <si>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</si>
  <si>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</si>
  <si>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</si>
  <si>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</si>
  <si>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</si>
  <si>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</si>
  <si>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</si>
  <si>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</si>
  <si>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</si>
  <si>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</si>
  <si>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</si>
  <si>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</si>
  <si>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</si>
  <si>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</si>
  <si>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</si>
  <si>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</si>
  <si>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</si>
  <si>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</si>
  <si>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</si>
  <si>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</si>
  <si>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</si>
  <si>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</si>
  <si>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</si>
  <si>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</si>
  <si>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</si>
  <si>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</si>
  <si>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</si>
  <si>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</si>
  <si>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</si>
  <si>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</si>
  <si>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</si>
  <si>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</si>
  <si>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</si>
  <si>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</si>
  <si>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</si>
  <si>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</si>
  <si>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</si>
  <si>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</si>
  <si>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</si>
  <si>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</si>
  <si>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</si>
  <si>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</si>
  <si>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</si>
  <si>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</si>
  <si>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</si>
  <si>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</si>
  <si>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</si>
  <si>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</si>
  <si>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</si>
  <si>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</si>
  <si>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</si>
  <si>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</si>
  <si>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</si>
  <si>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</si>
  <si>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</si>
  <si>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</si>
  <si>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</si>
  <si>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</si>
  <si>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</si>
  <si>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</si>
  <si>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</si>
  <si>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</si>
  <si>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</si>
  <si>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</si>
  <si>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</si>
  <si>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</si>
  <si>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</si>
  <si>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</si>
  <si>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</si>
  <si>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</si>
  <si>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</si>
  <si>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</si>
  <si>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</si>
  <si>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</si>
  <si>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</si>
  <si>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</si>
  <si>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</si>
  <si>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</si>
  <si>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</si>
  <si>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</si>
  <si>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</si>
  <si>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</si>
  <si>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</si>
  <si>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</si>
  <si>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</si>
  <si>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</si>
  <si>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</si>
  <si>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</si>
  <si>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</si>
  <si>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</si>
  <si>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</si>
  <si>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</si>
  <si>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</si>
  <si>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</si>
  <si>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</si>
  <si>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</si>
  <si>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</si>
  <si>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</si>
  <si>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</si>
  <si>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</si>
  <si>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</si>
  <si>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</si>
  <si>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</si>
  <si>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</si>
  <si>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</si>
  <si>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</si>
  <si>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</si>
  <si>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</si>
  <si>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</si>
  <si>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</si>
  <si>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</si>
  <si>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</si>
  <si>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</si>
  <si>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</si>
  <si>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</si>
  <si>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</si>
  <si>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</si>
  <si>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</si>
  <si>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</si>
  <si>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</si>
  <si>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</si>
  <si>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</si>
  <si>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</si>
  <si>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</si>
  <si>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</si>
  <si>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</si>
  <si>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</si>
  <si>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</si>
  <si>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</si>
  <si>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</si>
  <si>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</si>
  <si>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</si>
  <si>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</si>
  <si>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</si>
  <si>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</si>
  <si>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</si>
  <si>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</si>
  <si>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</si>
  <si>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</si>
  <si>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</si>
  <si>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</si>
  <si>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</si>
  <si>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</si>
  <si>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</si>
  <si>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</si>
  <si>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</si>
  <si>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</si>
  <si>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</si>
  <si>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</si>
  <si>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</si>
  <si>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</si>
  <si>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</si>
  <si>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</si>
  <si>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</si>
  <si>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</si>
  <si>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</si>
  <si>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</si>
  <si>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</si>
  <si>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</si>
  <si>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</si>
  <si>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</si>
  <si>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</si>
  <si>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</si>
  <si>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</si>
  <si>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</si>
  <si>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</si>
  <si>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</si>
  <si>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</si>
  <si>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</si>
  <si>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</si>
  <si>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</si>
  <si>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</si>
  <si>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</si>
  <si>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</si>
  <si>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</si>
  <si>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</si>
  <si>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</si>
  <si>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</si>
  <si>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</si>
  <si>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</si>
  <si>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</si>
  <si>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</si>
  <si>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</si>
  <si>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</si>
  <si>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</si>
  <si>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</si>
  <si>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</si>
  <si>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</si>
  <si>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</si>
  <si>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</si>
  <si>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</si>
  <si>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</si>
  <si>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</si>
  <si>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</si>
  <si>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</si>
  <si>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</si>
  <si>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</si>
  <si>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</si>
  <si>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</si>
  <si>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</si>
  <si>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</si>
  <si>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</si>
  <si>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</si>
  <si>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</si>
  <si>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</si>
  <si>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</si>
  <si>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</si>
  <si>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</si>
  <si>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</si>
  <si>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</si>
  <si>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</si>
  <si>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</si>
  <si>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</si>
  <si>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</si>
  <si>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</si>
  <si>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</si>
  <si>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</si>
  <si>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</si>
  <si>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</si>
  <si>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</si>
  <si>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</si>
  <si>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</si>
  <si>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</si>
  <si>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</si>
  <si>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</si>
  <si>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</si>
  <si>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</si>
  <si>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</si>
  <si>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</si>
  <si>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</si>
  <si>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</si>
  <si>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</si>
  <si>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</si>
  <si>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</si>
  <si>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</si>
  <si>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</si>
  <si>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</si>
  <si>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</si>
  <si>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</si>
  <si>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</si>
  <si>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</si>
  <si>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</si>
  <si>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</si>
  <si>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</si>
  <si>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</si>
  <si>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</si>
  <si>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</si>
  <si>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</si>
  <si>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</si>
  <si>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</si>
  <si>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</si>
  <si>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</si>
  <si>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</si>
  <si>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</si>
  <si>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</si>
  <si>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</si>
  <si>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</si>
  <si>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</si>
  <si>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</si>
  <si>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</si>
  <si>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</si>
  <si>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</si>
  <si>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</si>
  <si>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</si>
  <si>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</si>
  <si>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</si>
  <si>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</si>
  <si>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</si>
  <si>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</si>
  <si>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</si>
  <si>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</si>
  <si>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</si>
  <si>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</si>
  <si>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</si>
  <si>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</si>
  <si>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</si>
  <si>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</si>
  <si>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</si>
  <si>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</si>
  <si>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</si>
  <si>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</si>
  <si>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</si>
  <si>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</si>
  <si>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</si>
  <si>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</si>
  <si>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</si>
  <si>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</si>
  <si>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</si>
  <si>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</si>
  <si>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</si>
  <si>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</si>
  <si>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</si>
  <si>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</si>
  <si>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</si>
  <si>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</si>
  <si>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</si>
  <si>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</si>
  <si>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</si>
  <si>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</si>
  <si>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</si>
  <si>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</si>
  <si>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</si>
  <si>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</si>
  <si>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</si>
  <si>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</si>
  <si>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</si>
  <si>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</si>
  <si>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</si>
  <si>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</si>
  <si>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</si>
  <si>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</si>
  <si>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</si>
  <si>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</si>
  <si>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</si>
  <si>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</si>
  <si>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</si>
  <si>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</si>
  <si>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</si>
  <si>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</si>
  <si>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</si>
  <si>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</si>
  <si>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</si>
  <si>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</si>
  <si>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</si>
  <si>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</si>
  <si>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</si>
  <si>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</si>
  <si>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</si>
  <si>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</si>
  <si>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</si>
  <si>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</si>
  <si>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</si>
  <si>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</si>
  <si>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</si>
  <si>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</si>
  <si>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</si>
  <si>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</si>
  <si>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</si>
  <si>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</si>
  <si>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</si>
  <si>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</si>
  <si>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</si>
  <si>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</si>
  <si>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</si>
  <si>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</si>
  <si>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</si>
  <si>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</si>
  <si>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</si>
  <si>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</si>
  <si>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</si>
  <si>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</si>
  <si>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</si>
  <si>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</si>
  <si>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</si>
  <si>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</si>
  <si>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</si>
  <si>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</si>
  <si>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</si>
  <si>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</si>
  <si>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</si>
  <si>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</si>
  <si>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</si>
  <si>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</si>
  <si>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</si>
  <si>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</si>
  <si>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</si>
  <si>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</si>
  <si>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</si>
  <si>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</si>
  <si>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</si>
  <si>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</si>
  <si>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</si>
  <si>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</si>
  <si>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</si>
  <si>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</si>
  <si>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</si>
  <si>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</si>
  <si>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</si>
  <si>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</si>
  <si>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</si>
  <si>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</si>
  <si>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</si>
  <si>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</si>
  <si>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</si>
  <si>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</si>
  <si>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</si>
  <si>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</si>
  <si>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</si>
  <si>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</si>
  <si>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</si>
  <si>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</si>
  <si>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</si>
  <si>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</si>
  <si>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</si>
  <si>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</si>
  <si>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</si>
  <si>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</si>
  <si>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</si>
  <si>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</si>
  <si>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</si>
  <si>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</si>
  <si>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</si>
  <si>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</si>
  <si>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</si>
  <si>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</si>
  <si>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</si>
  <si>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</si>
  <si>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</si>
  <si>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</si>
  <si>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</si>
  <si>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</si>
  <si>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</si>
  <si>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</si>
  <si>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</si>
  <si>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</si>
  <si>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</si>
  <si>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</si>
  <si>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</si>
  <si>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</si>
  <si>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</si>
  <si>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</si>
  <si>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</si>
  <si>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</si>
  <si>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</si>
  <si>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</si>
  <si>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</si>
  <si>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</si>
  <si>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</si>
  <si>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</si>
  <si>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</si>
  <si>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</si>
  <si>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</si>
  <si>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</si>
  <si>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</si>
  <si>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</si>
  <si>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</si>
  <si>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</si>
  <si>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</si>
  <si>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</si>
  <si>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</si>
  <si>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</si>
  <si>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</si>
  <si>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</si>
  <si>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</si>
  <si>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</si>
  <si>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</si>
  <si>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</si>
  <si>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</si>
  <si>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</si>
  <si>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</si>
  <si>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</si>
  <si>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</si>
  <si>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</si>
  <si>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</si>
  <si>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</si>
  <si>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</si>
  <si>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</si>
  <si>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</si>
  <si>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</si>
  <si>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</si>
  <si>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</si>
  <si>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</si>
  <si>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</si>
  <si>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</si>
  <si>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</si>
  <si>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</si>
  <si>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</si>
  <si>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</si>
  <si>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</si>
  <si>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</si>
  <si>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</si>
  <si>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</si>
  <si>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</si>
  <si>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</si>
  <si>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</si>
  <si>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</si>
  <si>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</si>
  <si>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</si>
  <si>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</si>
  <si>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</si>
  <si>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</si>
  <si>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</si>
  <si>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</si>
  <si>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</si>
  <si>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</si>
  <si>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</si>
  <si>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</si>
  <si>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</si>
  <si>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</si>
  <si>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</si>
  <si>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</si>
  <si>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</si>
  <si>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</si>
  <si>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</si>
  <si>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</si>
  <si>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</si>
  <si>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</si>
  <si>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</si>
  <si>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</si>
  <si>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</si>
  <si>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</si>
  <si>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</si>
  <si>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</si>
  <si>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</si>
  <si>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</si>
  <si>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</si>
  <si>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</si>
  <si>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</si>
  <si>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</si>
  <si>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</si>
  <si>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</si>
  <si>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</si>
  <si>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</si>
  <si>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</si>
  <si>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</si>
  <si>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</si>
  <si>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</si>
  <si>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</si>
  <si>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</si>
  <si>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</si>
  <si>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</si>
  <si>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</si>
  <si>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</si>
  <si>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</si>
  <si>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</si>
  <si>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</si>
  <si>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</si>
  <si>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</si>
  <si>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</si>
  <si>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</si>
  <si>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</si>
  <si>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</si>
  <si>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</si>
  <si>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</si>
  <si>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</si>
  <si>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</si>
  <si>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</si>
  <si>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</si>
  <si>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</si>
  <si>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</si>
  <si>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</si>
  <si>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</si>
  <si>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</si>
  <si>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</si>
  <si>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</si>
  <si>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</si>
  <si>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</si>
  <si>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</si>
  <si>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</si>
  <si>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</si>
  <si>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</si>
  <si>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</si>
  <si>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</si>
  <si>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</si>
  <si>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</si>
  <si>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</si>
  <si>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</si>
  <si>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</si>
  <si>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</si>
  <si>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</si>
  <si>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</si>
  <si>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</si>
  <si>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</si>
  <si>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</si>
  <si>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</si>
  <si>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</si>
  <si>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</si>
  <si>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</si>
  <si>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</si>
  <si>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</si>
  <si>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</si>
  <si>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</si>
  <si>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</si>
  <si>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</si>
  <si>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</si>
  <si>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</si>
  <si>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</si>
  <si>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</si>
  <si>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</si>
  <si>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</si>
  <si>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</si>
  <si>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</si>
  <si>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</si>
  <si>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</si>
  <si>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</si>
  <si>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</si>
  <si>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</si>
  <si>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</si>
  <si>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</si>
  <si>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</si>
  <si>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</si>
  <si>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</si>
  <si>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</si>
  <si>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</si>
  <si>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</si>
  <si>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</si>
  <si>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</si>
  <si>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</si>
  <si>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</si>
  <si>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</si>
  <si>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</si>
  <si>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</si>
  <si>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</si>
  <si>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</si>
  <si>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</si>
  <si>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</si>
  <si>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</si>
  <si>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</si>
  <si>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</si>
  <si>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</si>
  <si>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</si>
  <si>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</si>
  <si>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</si>
  <si>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</si>
  <si>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</si>
  <si>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</si>
  <si>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</si>
  <si>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</si>
  <si>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</si>
  <si>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</si>
  <si>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</si>
  <si>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</si>
  <si>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</si>
  <si>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</si>
  <si>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</si>
  <si>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</si>
  <si>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</si>
  <si>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</si>
  <si>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</si>
  <si>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</si>
  <si>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</si>
  <si>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</si>
  <si>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</si>
  <si>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</si>
  <si>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</si>
  <si>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</si>
  <si>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</si>
  <si>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</si>
  <si>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</si>
  <si>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</si>
  <si>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</si>
  <si>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</si>
  <si>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</si>
  <si>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</si>
  <si>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</si>
  <si>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</si>
  <si>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</si>
  <si>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</si>
  <si>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</si>
  <si>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</si>
  <si>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</si>
  <si>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</si>
  <si>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</si>
  <si>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</si>
  <si>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</si>
  <si>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</si>
  <si>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</si>
  <si>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</si>
  <si>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</si>
  <si>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</si>
  <si>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</si>
  <si>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</si>
  <si>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</si>
  <si>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</si>
  <si>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</si>
  <si>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</si>
  <si>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</si>
  <si>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</si>
  <si>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</si>
  <si>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</si>
  <si>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</si>
  <si>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</si>
  <si>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</si>
  <si>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</si>
  <si>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</si>
  <si>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</si>
  <si>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</si>
  <si>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</si>
  <si>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</si>
  <si>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</si>
  <si>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</si>
  <si>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</si>
  <si>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</si>
  <si>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</si>
  <si>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</si>
  <si>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</si>
  <si>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</si>
  <si>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</si>
  <si>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</si>
  <si>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</si>
  <si>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</si>
  <si>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</si>
  <si>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</si>
  <si>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</si>
  <si>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</si>
  <si>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</si>
  <si>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</si>
  <si>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</si>
  <si>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</si>
  <si>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</si>
  <si>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</si>
  <si>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</si>
  <si>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</si>
  <si>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</si>
  <si>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</si>
  <si>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</si>
  <si>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</si>
  <si>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</si>
  <si>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</si>
  <si>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</si>
  <si>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</si>
  <si>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</si>
  <si>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</si>
  <si>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</si>
  <si>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</si>
  <si>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</si>
  <si>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</si>
  <si>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</si>
  <si>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</si>
  <si>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</si>
  <si>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</si>
  <si>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</si>
  <si>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</si>
  <si>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</si>
  <si>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</si>
  <si>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</si>
  <si>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</si>
  <si>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</si>
  <si>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</si>
  <si>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</si>
  <si>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</si>
  <si>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</si>
  <si>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</si>
  <si>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</si>
  <si>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</si>
  <si>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</si>
  <si>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</si>
  <si>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</si>
  <si>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</si>
  <si>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</si>
  <si>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</si>
  <si>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</si>
  <si>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</si>
  <si>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</si>
  <si>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</si>
  <si>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</si>
  <si>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</si>
  <si>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</si>
  <si>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</si>
  <si>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</si>
  <si>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</si>
  <si>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</si>
  <si>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</si>
  <si>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</si>
  <si>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</si>
  <si>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</si>
  <si>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</si>
  <si>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</si>
  <si>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</si>
  <si>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</si>
  <si>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</si>
  <si>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</si>
  <si>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</si>
  <si>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</si>
  <si>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</si>
  <si>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</si>
  <si>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</si>
  <si>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</si>
  <si>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</si>
  <si>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</si>
  <si>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</si>
  <si>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</si>
  <si>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</si>
  <si>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</si>
  <si>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</si>
  <si>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</si>
  <si>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</si>
  <si>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</si>
  <si>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</si>
  <si>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</si>
  <si>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</si>
  <si>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</si>
  <si>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</si>
  <si>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</si>
  <si>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</si>
  <si>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</si>
  <si>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</si>
  <si>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</si>
  <si>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</si>
  <si>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</si>
  <si>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</si>
  <si>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</si>
  <si>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</si>
  <si>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</si>
  <si>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</si>
  <si>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</si>
  <si>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</si>
  <si>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</si>
  <si>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</si>
  <si>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</si>
  <si>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</si>
  <si>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</si>
  <si>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</si>
  <si>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</si>
  <si>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</si>
  <si>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</si>
  <si>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</si>
  <si>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</si>
  <si>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</si>
  <si>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</si>
  <si>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</si>
  <si>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</si>
  <si>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</si>
  <si>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</si>
  <si>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</si>
  <si>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</si>
  <si>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</si>
  <si>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</si>
  <si>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</si>
  <si>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</si>
  <si>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</si>
  <si>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</si>
  <si>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</si>
  <si>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</si>
  <si>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</si>
  <si>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</si>
  <si>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</si>
  <si>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</si>
  <si>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</si>
  <si>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</si>
  <si>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</si>
  <si>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</si>
  <si>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</si>
  <si>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</si>
  <si>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</si>
  <si>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</si>
  <si>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</si>
  <si>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</si>
  <si>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</si>
  <si>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</si>
  <si>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</si>
  <si>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</si>
  <si>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</si>
  <si>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</si>
  <si>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</si>
  <si>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</si>
  <si>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</si>
  <si>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</si>
  <si>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</si>
  <si>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</si>
  <si>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</si>
  <si>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</si>
  <si>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</si>
  <si>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</si>
  <si>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</si>
  <si>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</si>
  <si>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</si>
  <si>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</si>
  <si>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</si>
  <si>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</si>
  <si>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</si>
  <si>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</si>
  <si>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</si>
  <si>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</si>
  <si>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</si>
  <si>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</si>
  <si>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</si>
  <si>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</si>
  <si>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</si>
  <si>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</si>
  <si>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</si>
  <si>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</si>
  <si>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</si>
  <si>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</si>
  <si>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</si>
  <si>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</si>
  <si>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</si>
  <si>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</si>
  <si>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</si>
  <si>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</si>
  <si>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</si>
  <si>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</si>
  <si>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</si>
  <si>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</si>
  <si>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</si>
  <si>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</si>
  <si>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</si>
  <si>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</si>
  <si>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</si>
  <si>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</si>
  <si>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</si>
  <si>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</si>
  <si>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</si>
  <si>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</si>
  <si>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</si>
  <si>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</si>
  <si>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</si>
  <si>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</si>
  <si>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</si>
  <si>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</si>
  <si>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</si>
  <si>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</si>
  <si>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</si>
  <si>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</si>
  <si>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</si>
  <si>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</si>
  <si>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</si>
  <si>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</si>
  <si>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</si>
  <si>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</si>
  <si>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</si>
  <si>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</si>
  <si>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</si>
  <si>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</si>
  <si>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</si>
  <si>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</si>
  <si>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</si>
  <si>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</si>
  <si>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</si>
  <si>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</si>
  <si>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</si>
  <si>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</si>
  <si>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</si>
  <si>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</si>
  <si>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</si>
  <si>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</si>
  <si>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</si>
  <si>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</si>
  <si>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</si>
  <si>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</si>
  <si>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</si>
  <si>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</si>
  <si>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</si>
  <si>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</si>
  <si>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</si>
  <si>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</si>
  <si>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</si>
  <si>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</si>
  <si>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</si>
  <si>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</si>
  <si>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</si>
  <si>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</si>
  <si>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</si>
  <si>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</si>
  <si>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</si>
  <si>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</si>
  <si>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</si>
  <si>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</si>
  <si>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</si>
  <si>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</si>
  <si>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</si>
  <si>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</si>
  <si>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</si>
  <si>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</si>
  <si>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</si>
  <si>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</si>
  <si>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</si>
  <si>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</si>
  <si>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</si>
  <si>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</si>
  <si>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</si>
  <si>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</si>
  <si>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</si>
  <si>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</si>
  <si>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</si>
  <si>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</si>
  <si>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</si>
  <si>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</si>
  <si>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</si>
  <si>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</si>
  <si>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</si>
  <si>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</si>
  <si>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</si>
  <si>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</si>
  <si>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</si>
  <si>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</si>
  <si>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</si>
  <si>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</si>
  <si>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</si>
  <si>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</si>
  <si>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</si>
  <si>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</si>
  <si>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</si>
  <si>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</si>
  <si>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</si>
  <si>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</si>
  <si>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</si>
  <si>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</si>
  <si>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</si>
  <si>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</si>
  <si>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</si>
  <si>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</si>
  <si>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</si>
  <si>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</si>
  <si>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</si>
  <si>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</si>
  <si>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</si>
  <si>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</si>
  <si>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</si>
  <si>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</si>
  <si>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</si>
  <si>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</si>
  <si>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</si>
  <si>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</si>
  <si>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</si>
  <si>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</si>
  <si>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</si>
  <si>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</si>
  <si>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</si>
  <si>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</si>
  <si>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</si>
  <si>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</si>
  <si>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</si>
  <si>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</si>
  <si>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</si>
  <si>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</si>
  <si>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</si>
  <si>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</si>
  <si>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</si>
  <si>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</si>
  <si>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</si>
  <si>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</si>
  <si>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</si>
  <si>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</si>
  <si>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</si>
  <si>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</si>
  <si>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</si>
  <si>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</si>
  <si>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</si>
  <si>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</si>
  <si>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</si>
  <si>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</si>
  <si>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</si>
  <si>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</si>
  <si>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</si>
  <si>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</si>
  <si>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</si>
  <si>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</si>
  <si>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</si>
  <si>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</si>
  <si>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</si>
  <si>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</si>
  <si>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</si>
  <si>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</si>
  <si>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</si>
  <si>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</si>
  <si>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</si>
  <si>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</si>
  <si>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</si>
  <si>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</si>
  <si>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</si>
  <si>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</si>
  <si>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</si>
  <si>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</si>
  <si>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</si>
  <si>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</si>
  <si>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</si>
  <si>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</si>
  <si>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</si>
  <si>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</si>
  <si>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</si>
  <si>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</si>
  <si>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</si>
  <si>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</si>
  <si>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</si>
  <si>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</si>
  <si>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</si>
  <si>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</si>
  <si>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</si>
  <si>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</si>
  <si>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</si>
  <si>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</si>
  <si>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</si>
  <si>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</si>
  <si>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</si>
  <si>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</si>
  <si>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</si>
  <si>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</si>
  <si>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</si>
  <si>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</si>
  <si>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</si>
  <si>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</si>
  <si>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</si>
  <si>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</si>
  <si>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</si>
  <si>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</si>
  <si>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</si>
  <si>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</si>
  <si>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</si>
  <si>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</si>
  <si>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</si>
  <si>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</si>
  <si>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</si>
  <si>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</si>
  <si>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</si>
  <si>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</si>
  <si>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</si>
  <si>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</si>
  <si>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</si>
  <si>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</si>
  <si>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</si>
  <si>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</si>
  <si>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</si>
  <si>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</si>
  <si>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</si>
  <si>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</si>
  <si>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</si>
  <si>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</si>
  <si>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</si>
  <si>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</si>
  <si>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</si>
  <si>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</si>
  <si>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</si>
  <si>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</si>
  <si>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</si>
  <si>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</si>
  <si>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</si>
  <si>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</si>
  <si>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</si>
  <si>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</si>
  <si>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</si>
  <si>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</si>
  <si>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</si>
  <si>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</si>
  <si>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</si>
  <si>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</si>
  <si>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</si>
  <si>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</si>
  <si>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</si>
  <si>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</si>
  <si>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</si>
  <si>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</si>
  <si>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</si>
  <si>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</si>
  <si>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</si>
  <si>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</si>
  <si>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</si>
  <si>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</si>
  <si>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</si>
  <si>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</si>
  <si>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</si>
  <si>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</si>
  <si>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</si>
  <si>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</si>
  <si>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</si>
  <si>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</si>
  <si>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</si>
  <si>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</si>
  <si>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</si>
  <si>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</si>
  <si>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</si>
  <si>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</si>
  <si>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</si>
  <si>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</si>
  <si>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</si>
  <si>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</si>
  <si>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</si>
  <si>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</si>
  <si>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</si>
  <si>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</si>
  <si>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</si>
  <si>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</si>
  <si>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</si>
  <si>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</si>
  <si>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</si>
  <si>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</si>
  <si>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</si>
  <si>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</si>
  <si>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</si>
  <si>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</si>
  <si>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</si>
  <si>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</si>
  <si>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</si>
  <si>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</si>
  <si>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</si>
  <si>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</si>
  <si>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</si>
  <si>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</si>
  <si>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</si>
  <si>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</si>
  <si>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</si>
  <si>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</si>
  <si>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</si>
  <si>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</si>
  <si>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</si>
  <si>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</si>
  <si>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</si>
  <si>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</si>
  <si>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</si>
  <si>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</si>
  <si>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</si>
  <si>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</si>
  <si>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</si>
  <si>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</si>
  <si>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</si>
  <si>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</si>
  <si>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</si>
  <si>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</si>
  <si>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</si>
  <si>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</si>
  <si>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</si>
  <si>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</si>
  <si>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</si>
  <si>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</si>
  <si>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</si>
  <si>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</si>
  <si>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</si>
  <si>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</si>
  <si>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</si>
  <si>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</si>
  <si>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</si>
  <si>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</si>
  <si>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</si>
  <si>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</si>
  <si>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</si>
  <si>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</si>
  <si>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</si>
  <si>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</si>
  <si>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</si>
  <si>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</si>
  <si>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</si>
  <si>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</si>
  <si>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</si>
  <si>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</si>
  <si>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</si>
  <si>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</si>
  <si>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</si>
  <si>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</si>
  <si>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</si>
  <si>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</si>
  <si>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</si>
  <si>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</si>
  <si>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</si>
  <si>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</si>
  <si>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</si>
  <si>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</si>
  <si>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</si>
  <si>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</si>
  <si>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</si>
  <si>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</si>
  <si>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</si>
  <si>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</si>
  <si>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</si>
  <si>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</si>
  <si>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</si>
  <si>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</si>
  <si>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</si>
  <si>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</si>
  <si>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</si>
  <si>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</si>
  <si>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</si>
  <si>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</si>
  <si>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</si>
  <si>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</si>
  <si>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</si>
  <si>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</si>
  <si>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</si>
  <si>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</si>
  <si>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</si>
  <si>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</si>
  <si>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</si>
  <si>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</si>
  <si>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</si>
  <si>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</si>
  <si>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</si>
  <si>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</si>
  <si>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</si>
  <si>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</si>
  <si>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</si>
  <si>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</si>
  <si>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</si>
  <si>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</si>
  <si>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</si>
  <si>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</si>
  <si>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</si>
  <si>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</si>
  <si>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</si>
  <si>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</si>
  <si>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</si>
  <si>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</si>
  <si>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</si>
  <si>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</si>
  <si>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</si>
  <si>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</si>
  <si>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</si>
  <si>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</si>
  <si>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</si>
  <si>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</si>
  <si>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</si>
  <si>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</si>
  <si>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</si>
  <si>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</si>
  <si>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</si>
  <si>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</si>
  <si>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</si>
  <si>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</si>
  <si>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</si>
  <si>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</si>
  <si>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</si>
  <si>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</si>
  <si>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</si>
  <si>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</si>
  <si>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</si>
  <si>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</si>
  <si>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</si>
  <si>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</si>
  <si>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</si>
  <si>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</si>
  <si>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</si>
  <si>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</si>
  <si>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</si>
  <si>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</si>
  <si>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</si>
  <si>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</si>
  <si>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</si>
  <si>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</si>
  <si>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</si>
  <si>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</si>
  <si>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</si>
  <si>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</si>
  <si>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</si>
  <si>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</si>
  <si>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</si>
  <si>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</si>
  <si>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</si>
  <si>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</si>
  <si>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</si>
  <si>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</si>
  <si>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</si>
  <si>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</si>
  <si>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</si>
  <si>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</si>
  <si>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</si>
  <si>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</si>
  <si>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</si>
  <si>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</si>
  <si>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</si>
  <si>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</si>
  <si>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</si>
  <si>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</si>
  <si>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</si>
  <si>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</si>
  <si>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</si>
  <si>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</si>
  <si>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</si>
  <si>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</si>
  <si>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</si>
  <si>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</si>
  <si>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</si>
  <si>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</si>
  <si>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</si>
  <si>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</si>
  <si>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</si>
  <si>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</si>
  <si>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</si>
  <si>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</si>
  <si>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</si>
  <si>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</si>
  <si>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</si>
  <si>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</si>
  <si>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</si>
  <si>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</si>
  <si>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</si>
  <si>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</si>
  <si>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</si>
  <si>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</si>
  <si>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</si>
  <si>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</si>
  <si>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</si>
  <si>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</si>
  <si>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</si>
  <si>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</si>
  <si>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</si>
  <si>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</si>
  <si>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</si>
  <si>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</si>
  <si>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</si>
  <si>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</si>
  <si>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</si>
  <si>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</si>
  <si>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</si>
  <si>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</si>
  <si>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</si>
  <si>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</si>
  <si>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</si>
  <si>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</si>
  <si>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</si>
  <si>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</si>
  <si>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</si>
  <si>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</si>
  <si>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</si>
  <si>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</si>
  <si>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</si>
  <si>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</si>
  <si>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</si>
  <si>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</si>
  <si>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</si>
  <si>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</si>
  <si>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</si>
  <si>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</si>
  <si>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</si>
  <si>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</si>
  <si>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</si>
  <si>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</si>
  <si>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</si>
  <si>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</si>
  <si>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</si>
  <si>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</si>
  <si>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</si>
  <si>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</si>
  <si>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</si>
  <si>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</si>
  <si>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</si>
  <si>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</si>
  <si>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</si>
  <si>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</si>
  <si>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</si>
  <si>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</si>
  <si>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</si>
  <si>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</si>
  <si>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</si>
  <si>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</si>
  <si>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</si>
  <si>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</si>
  <si>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</si>
  <si>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</si>
  <si>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</si>
  <si>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</si>
  <si>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</si>
  <si>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</si>
  <si>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</si>
  <si>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</si>
  <si>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</si>
  <si>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</si>
  <si>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</si>
  <si>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</si>
  <si>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</si>
  <si>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</si>
  <si>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</si>
  <si>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</si>
  <si>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</si>
  <si>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</si>
  <si>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</si>
  <si>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</si>
  <si>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</si>
  <si>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</si>
  <si>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</si>
  <si>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</si>
  <si>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</si>
  <si>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</si>
  <si>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</si>
  <si>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</si>
  <si>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</si>
  <si>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</si>
  <si>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</si>
  <si>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</si>
  <si>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</si>
  <si>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</si>
  <si>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</si>
  <si>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</si>
  <si>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</si>
  <si>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</si>
  <si>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</si>
  <si>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</si>
  <si>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</si>
  <si>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</si>
  <si>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</si>
  <si>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</si>
  <si>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</si>
  <si>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</si>
  <si>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</si>
  <si>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</si>
  <si>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</si>
  <si>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</si>
  <si>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</si>
  <si>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</si>
  <si>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</si>
  <si>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</si>
  <si>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</si>
  <si>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</si>
  <si>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</si>
  <si>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</si>
  <si>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</si>
  <si>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</si>
  <si>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</si>
  <si>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</si>
  <si>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</si>
  <si>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</si>
  <si>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</si>
  <si>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</si>
  <si>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</si>
  <si>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</si>
  <si>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</si>
  <si>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</si>
  <si>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</si>
  <si>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</si>
  <si>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</si>
  <si>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</si>
  <si>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</si>
  <si>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</si>
  <si>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</si>
  <si>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</si>
  <si>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</si>
  <si>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</si>
  <si>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</si>
  <si>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</si>
  <si>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</si>
  <si>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</si>
  <si>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</si>
  <si>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</si>
  <si>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</si>
  <si>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</si>
  <si>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</si>
  <si>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</si>
  <si>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</si>
  <si>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</si>
  <si>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</si>
  <si>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</si>
  <si>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</si>
  <si>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</si>
  <si>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</si>
  <si>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</si>
  <si>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</si>
  <si>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</si>
  <si>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</si>
  <si>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</si>
  <si>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</si>
  <si>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</si>
  <si>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</si>
  <si>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</si>
  <si>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</si>
  <si>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</si>
  <si>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</si>
  <si>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</si>
  <si>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</si>
  <si>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</si>
  <si>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</si>
  <si>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</si>
  <si>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</si>
  <si>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</si>
  <si>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</si>
  <si>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</si>
  <si>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</si>
  <si>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</si>
  <si>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</si>
  <si>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</si>
  <si>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</si>
  <si>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</si>
  <si>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</si>
  <si>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</si>
  <si>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</si>
  <si>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</si>
  <si>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</si>
  <si>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</si>
  <si>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</si>
  <si>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</si>
  <si>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</si>
  <si>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</si>
  <si>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</si>
  <si>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</si>
  <si>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</si>
  <si>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</si>
  <si>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</si>
  <si>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</si>
  <si>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</si>
  <si>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</si>
  <si>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</si>
  <si>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</si>
  <si>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</si>
  <si>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</si>
  <si>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</si>
  <si>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</si>
  <si>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</si>
  <si>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</si>
  <si>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</si>
  <si>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</si>
  <si>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</si>
  <si>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</si>
  <si>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</si>
  <si>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</si>
  <si>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</si>
  <si>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</si>
  <si>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</si>
  <si>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</si>
  <si>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</si>
  <si>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</si>
  <si>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</si>
  <si>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</si>
  <si>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</si>
  <si>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</si>
  <si>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</si>
  <si>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</si>
  <si>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</si>
  <si>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</si>
  <si>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</si>
  <si>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</si>
  <si>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</si>
  <si>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</si>
  <si>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</si>
  <si>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</si>
  <si>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</si>
  <si>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</si>
  <si>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</si>
  <si>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</si>
  <si>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</si>
  <si>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</si>
  <si>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</si>
  <si>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</si>
  <si>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</si>
  <si>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</si>
  <si>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</si>
  <si>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</si>
  <si>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</si>
  <si>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</si>
  <si>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</si>
  <si>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</si>
  <si>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</si>
  <si>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</si>
  <si>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</si>
  <si>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</si>
  <si>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</si>
  <si>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</si>
  <si>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</si>
  <si>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</si>
  <si>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</si>
  <si>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</si>
  <si>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</si>
  <si>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</si>
  <si>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</si>
  <si>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</si>
  <si>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</si>
  <si>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</si>
  <si>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</si>
  <si>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</si>
  <si>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</si>
  <si>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</si>
  <si>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</si>
  <si>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</si>
  <si>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</si>
  <si>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</si>
  <si>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</si>
  <si>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</si>
  <si>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</si>
  <si>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</si>
  <si>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</si>
  <si>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</si>
  <si>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</si>
  <si>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</si>
  <si>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</si>
  <si>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</si>
  <si>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</si>
  <si>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</si>
  <si>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</si>
  <si>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</si>
  <si>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</si>
  <si>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</si>
  <si>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</si>
  <si>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</si>
  <si>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</si>
  <si>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</si>
  <si>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</si>
  <si>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</si>
  <si>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</si>
  <si>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</si>
  <si>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</si>
  <si>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</si>
  <si>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</si>
  <si>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</si>
  <si>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</si>
  <si>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</si>
  <si>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</si>
  <si>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</si>
  <si>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</si>
  <si>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</si>
  <si>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</si>
  <si>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</si>
  <si>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</si>
  <si>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</si>
  <si>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</si>
  <si>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</si>
  <si>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</si>
  <si>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</si>
  <si>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</si>
  <si>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</si>
  <si>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</si>
  <si>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</si>
  <si>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</si>
  <si>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</si>
  <si>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</si>
  <si>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</si>
  <si>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</si>
  <si>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</si>
  <si>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</si>
  <si>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</si>
  <si>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</si>
  <si>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</si>
  <si>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</si>
  <si>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</si>
  <si>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</si>
  <si>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</si>
  <si>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</si>
  <si>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</si>
  <si>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</si>
  <si>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</si>
  <si>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</si>
  <si>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</si>
  <si>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</si>
  <si>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</si>
  <si>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</si>
  <si>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</si>
  <si>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</si>
  <si>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</si>
  <si>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</si>
  <si>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</si>
  <si>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</si>
  <si>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</si>
  <si>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</si>
  <si>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</si>
  <si>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</si>
  <si>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</si>
  <si>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</si>
  <si>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</si>
  <si>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</si>
  <si>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</si>
  <si>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</si>
  <si>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</si>
  <si>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</si>
  <si>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</si>
  <si>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</si>
  <si>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</si>
  <si>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</si>
  <si>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</si>
  <si>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</si>
  <si>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</si>
  <si>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</si>
  <si>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</si>
  <si>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</si>
  <si>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</si>
  <si>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</si>
  <si>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</si>
  <si>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</si>
  <si>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</si>
  <si>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</si>
  <si>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</si>
  <si>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</si>
  <si>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</si>
  <si>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</si>
  <si>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</si>
  <si>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</si>
  <si>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</si>
  <si>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</si>
  <si>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</si>
  <si>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</si>
  <si>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</si>
  <si>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</si>
  <si>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</si>
  <si>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</si>
  <si>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</si>
  <si>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</si>
  <si>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</si>
  <si>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</si>
  <si>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</si>
  <si>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</si>
  <si>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</si>
  <si>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</si>
  <si>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</si>
  <si>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</si>
  <si>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</si>
  <si>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</si>
  <si>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</si>
  <si>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</si>
  <si>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</si>
  <si>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</si>
  <si>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</si>
  <si>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</si>
  <si>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</si>
  <si>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</si>
  <si>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</si>
  <si>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</si>
  <si>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</si>
  <si>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</si>
  <si>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</si>
  <si>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</si>
  <si>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</si>
  <si>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</si>
  <si>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</si>
  <si>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</si>
  <si>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</si>
  <si>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</si>
  <si>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</si>
  <si>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</si>
  <si>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</si>
  <si>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</si>
  <si>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</si>
  <si>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</si>
  <si>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</si>
  <si>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</si>
  <si>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</si>
  <si>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</si>
  <si>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</si>
  <si>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</si>
  <si>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</si>
  <si>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</si>
  <si>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</si>
  <si>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</si>
  <si>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</si>
  <si>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</si>
  <si>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</si>
  <si>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</si>
  <si>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</si>
  <si>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</si>
  <si>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</si>
  <si>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</si>
  <si>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</si>
  <si>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</si>
  <si>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</si>
  <si>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</si>
  <si>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</si>
  <si>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</si>
  <si>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</si>
  <si>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</si>
  <si>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</si>
  <si>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</si>
  <si>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</si>
  <si>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</si>
  <si>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</si>
  <si>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</si>
  <si>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</si>
  <si>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</si>
  <si>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</si>
  <si>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</si>
  <si>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</si>
  <si>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</si>
  <si>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</si>
  <si>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</si>
  <si>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</si>
  <si>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</si>
  <si>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</si>
  <si>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</si>
  <si>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</si>
  <si>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</si>
  <si>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</si>
  <si>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</si>
  <si>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</si>
  <si>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</si>
  <si>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</si>
  <si>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</si>
  <si>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</si>
  <si>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</si>
  <si>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</si>
  <si>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</si>
  <si>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</si>
  <si>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</si>
  <si>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</si>
  <si>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</si>
  <si>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</si>
  <si>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</si>
  <si>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</si>
  <si>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</si>
  <si>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</si>
  <si>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</si>
  <si>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</si>
  <si>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</si>
  <si>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</si>
  <si>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</si>
  <si>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</si>
  <si>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</si>
  <si>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</si>
  <si>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</si>
  <si>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</si>
  <si>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</si>
  <si>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</si>
  <si>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</si>
  <si>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</si>
  <si>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</si>
  <si>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</si>
  <si>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</si>
  <si>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</si>
  <si>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</si>
  <si>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</si>
  <si>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</si>
  <si>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</si>
  <si>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</si>
  <si>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</si>
  <si>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</si>
  <si>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</si>
  <si>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</si>
  <si>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</si>
  <si>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</si>
  <si>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</si>
  <si>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</si>
  <si>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</si>
  <si>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</si>
  <si>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</si>
  <si>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</si>
  <si>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</si>
  <si>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</si>
  <si>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</si>
  <si>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</si>
  <si>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</si>
  <si>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</si>
  <si>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</si>
  <si>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</si>
  <si>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</si>
  <si>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</si>
  <si>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</si>
  <si>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</si>
  <si>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</si>
  <si>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</si>
  <si>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</si>
  <si>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</si>
  <si>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</si>
  <si>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</si>
  <si>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</si>
  <si>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</si>
  <si>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</si>
  <si>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</si>
  <si>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</si>
  <si>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</si>
  <si>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</si>
  <si>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</si>
  <si>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</si>
  <si>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</si>
  <si>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</si>
  <si>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</si>
  <si>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</si>
  <si>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</si>
  <si>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</si>
  <si>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</si>
  <si>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</si>
  <si>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</si>
  <si>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</si>
  <si>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</si>
  <si>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</si>
  <si>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</si>
  <si>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</si>
  <si>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</si>
  <si>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</si>
  <si>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</si>
  <si>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</si>
  <si>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</si>
  <si>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</si>
  <si>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</si>
  <si>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</si>
  <si>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</si>
  <si>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</si>
  <si>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</si>
  <si>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</si>
  <si>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</si>
  <si>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</si>
  <si>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</si>
  <si>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</si>
  <si>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</si>
  <si>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</si>
  <si>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</si>
  <si>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</si>
  <si>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</si>
  <si>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</si>
  <si>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</si>
  <si>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</si>
  <si>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</si>
  <si>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</si>
  <si>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</si>
  <si>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</si>
  <si>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</si>
  <si>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</si>
  <si>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</si>
  <si>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</si>
  <si>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</si>
  <si>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</si>
  <si>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</si>
  <si>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</si>
  <si>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</si>
  <si>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</si>
  <si>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</si>
  <si>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</si>
  <si>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</si>
  <si>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</si>
  <si>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</si>
  <si>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</si>
  <si>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</si>
  <si>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</si>
  <si>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</si>
  <si>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</si>
  <si>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</si>
  <si>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</si>
  <si>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</si>
  <si>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</si>
  <si>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</si>
  <si>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</si>
  <si>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</si>
  <si>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</si>
  <si>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</si>
  <si>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</si>
  <si>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</si>
  <si>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</si>
  <si>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</si>
  <si>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</si>
  <si>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</si>
  <si>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</si>
  <si>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</si>
  <si>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</si>
  <si>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</si>
  <si>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</si>
  <si>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</si>
  <si>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</si>
  <si>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</si>
  <si>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</si>
  <si>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</si>
  <si>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</si>
  <si>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</si>
  <si>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</si>
  <si>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</si>
  <si>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</si>
  <si>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</si>
  <si>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</si>
  <si>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</si>
  <si>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</si>
  <si>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</si>
  <si>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</si>
  <si>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</si>
  <si>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</si>
  <si>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</si>
  <si>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</si>
  <si>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</si>
  <si>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</si>
  <si>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</si>
  <si>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</si>
  <si>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</si>
  <si>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</si>
  <si>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</si>
  <si>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</si>
  <si>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</si>
  <si>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</si>
  <si>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</si>
  <si>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</si>
  <si>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</si>
  <si>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</si>
  <si>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</si>
  <si>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</si>
  <si>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</si>
  <si>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</si>
  <si>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</si>
  <si>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</si>
  <si>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</si>
  <si>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</si>
  <si>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</si>
  <si>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</si>
  <si>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</si>
  <si>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</si>
  <si>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</si>
  <si>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</si>
  <si>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</si>
  <si>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</si>
  <si>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</si>
  <si>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</si>
  <si>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</si>
  <si>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</si>
  <si>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</si>
  <si>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</si>
  <si>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</si>
  <si>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</si>
  <si>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</si>
  <si>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</si>
  <si>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</si>
  <si>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</si>
  <si>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</si>
  <si>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</si>
  <si>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</si>
  <si>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</si>
  <si>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</si>
  <si>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</si>
  <si>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</si>
  <si>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</si>
  <si>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</si>
  <si>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</si>
  <si>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</si>
  <si>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</si>
  <si>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</si>
  <si>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</si>
  <si>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</si>
  <si>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</si>
  <si>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</si>
  <si>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</si>
  <si>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</si>
  <si>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</si>
  <si>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</si>
  <si>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</si>
  <si>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</si>
  <si>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</si>
  <si>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</si>
  <si>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</si>
  <si>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</si>
  <si>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</si>
  <si>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</si>
  <si>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</si>
  <si>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</si>
  <si>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</si>
  <si>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</si>
  <si>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</si>
  <si>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</si>
  <si>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</si>
  <si>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</si>
  <si>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</si>
  <si>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</si>
  <si>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</si>
  <si>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</si>
  <si>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</si>
  <si>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</si>
  <si>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</si>
  <si>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</si>
  <si>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</si>
  <si>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</si>
  <si>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</si>
  <si>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</si>
  <si>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</si>
  <si>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</si>
  <si>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</si>
  <si>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</si>
  <si>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</si>
  <si>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</si>
  <si>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</si>
  <si>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</si>
  <si>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</si>
  <si>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</si>
  <si>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</si>
  <si>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</si>
  <si>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</si>
  <si>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</si>
  <si>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</si>
  <si>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</si>
  <si>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</si>
  <si>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</si>
  <si>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</si>
  <si>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</si>
  <si>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</si>
  <si>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</si>
  <si>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</si>
  <si>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</si>
  <si>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</si>
  <si>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</si>
  <si>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</si>
  <si>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</si>
  <si>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</si>
  <si>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</si>
  <si>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</si>
  <si>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</si>
  <si>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</si>
  <si>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</si>
  <si>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</si>
  <si>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</si>
  <si>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</si>
  <si>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</si>
  <si>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</si>
  <si>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</si>
  <si>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</si>
  <si>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</si>
  <si>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</si>
  <si>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</si>
  <si>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</si>
  <si>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</si>
  <si>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</si>
  <si>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</si>
  <si>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</si>
  <si>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</si>
  <si>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</si>
  <si>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</si>
  <si>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</si>
  <si>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</si>
  <si>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</si>
  <si>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</si>
  <si>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</si>
  <si>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</si>
  <si>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</si>
  <si>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</si>
  <si>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</si>
  <si>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</si>
  <si>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</si>
  <si>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</si>
  <si>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</si>
  <si>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</si>
  <si>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</si>
  <si>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</si>
  <si>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</si>
  <si>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</si>
  <si>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</si>
  <si>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</si>
  <si>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</si>
  <si>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</si>
  <si>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</si>
  <si>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</si>
  <si>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</si>
  <si>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</si>
  <si>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</si>
  <si>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</si>
  <si>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</si>
  <si>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</si>
  <si>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</si>
  <si>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</si>
  <si>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</si>
  <si>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</si>
  <si>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</si>
  <si>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</si>
  <si>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</si>
  <si>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</si>
  <si>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</si>
  <si>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</si>
  <si>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</si>
  <si>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</si>
  <si>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</si>
  <si>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</si>
  <si>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</si>
  <si>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</si>
  <si>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</si>
  <si>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</si>
  <si>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</si>
  <si>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</si>
  <si>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</si>
  <si>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</si>
  <si>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</si>
  <si>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</si>
  <si>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</si>
  <si>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</si>
  <si>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</si>
  <si>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</si>
  <si>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</si>
  <si>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</si>
  <si>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</si>
  <si>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</si>
  <si>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</si>
  <si>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</si>
  <si>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</si>
  <si>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</si>
  <si>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</si>
  <si>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</si>
  <si>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</si>
  <si>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</si>
  <si>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</si>
  <si>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</si>
  <si>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</si>
  <si>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</si>
  <si>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</si>
  <si>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</si>
  <si>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</si>
  <si>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</si>
  <si>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</si>
  <si>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</si>
  <si>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</si>
  <si>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</si>
  <si>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</si>
  <si>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</si>
  <si>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</si>
  <si>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</si>
  <si>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</si>
  <si>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</si>
  <si>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</si>
  <si>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</si>
  <si>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</si>
  <si>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</si>
  <si>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</si>
  <si>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</si>
  <si>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</si>
  <si>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</si>
  <si>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</si>
  <si>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</si>
  <si>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</si>
  <si>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</si>
  <si>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</si>
  <si>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</si>
  <si>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</si>
  <si>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</si>
  <si>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</si>
  <si>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</si>
  <si>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</si>
  <si>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</si>
  <si>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</si>
  <si>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</si>
  <si>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</si>
  <si>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</si>
  <si>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</si>
  <si>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</si>
  <si>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</si>
  <si>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</si>
  <si>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</si>
  <si>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</si>
  <si>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</si>
  <si>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</si>
  <si>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</si>
  <si>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</si>
  <si>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</si>
  <si>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</si>
  <si>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</si>
  <si>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</si>
  <si>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</si>
  <si>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</si>
  <si>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</si>
  <si>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</si>
  <si>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</si>
  <si>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</si>
  <si>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</si>
  <si>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</si>
  <si>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</si>
  <si>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</si>
  <si>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</si>
  <si>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</si>
  <si>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</si>
  <si>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</si>
  <si>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</si>
  <si>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</si>
  <si>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</si>
  <si>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</si>
  <si>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</si>
  <si>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</si>
  <si>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</si>
  <si>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</si>
  <si>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</si>
  <si>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</si>
  <si>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</si>
  <si>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</si>
  <si>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</si>
  <si>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</si>
  <si>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</si>
  <si>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</si>
  <si>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</si>
  <si>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</si>
  <si>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</si>
  <si>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</si>
  <si>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</si>
  <si>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</si>
  <si>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</si>
  <si>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</si>
  <si>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</si>
  <si>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</si>
  <si>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</si>
  <si>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</si>
  <si>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</si>
  <si>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</si>
  <si>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</si>
  <si>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</si>
  <si>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</si>
  <si>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</si>
  <si>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</si>
  <si>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</si>
  <si>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</si>
  <si>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</si>
  <si>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</si>
  <si>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</si>
  <si>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</si>
  <si>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</si>
  <si>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</si>
  <si>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</si>
  <si>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</si>
  <si>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</si>
  <si>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</si>
  <si>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</si>
  <si>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</si>
  <si>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</si>
  <si>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</si>
  <si>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</si>
  <si>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</si>
  <si>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</si>
  <si>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</si>
  <si>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</si>
  <si>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</si>
  <si>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</si>
  <si>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</si>
  <si>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</si>
  <si>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</si>
  <si>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</si>
  <si>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</si>
  <si>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</si>
  <si>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</si>
  <si>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</si>
  <si>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</si>
  <si>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</si>
  <si>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</si>
  <si>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</si>
  <si>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</si>
  <si>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</si>
  <si>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</si>
  <si>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</si>
  <si>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</si>
  <si>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</si>
  <si>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</si>
  <si>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</si>
  <si>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</si>
  <si>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</si>
  <si>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</si>
  <si>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</si>
  <si>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</si>
  <si>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</si>
  <si>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</si>
  <si>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</si>
  <si>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</si>
  <si>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</si>
  <si>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</si>
  <si>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</si>
  <si>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</si>
  <si>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</si>
  <si>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</si>
  <si>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</si>
  <si>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</si>
  <si>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</si>
  <si>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</si>
  <si>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</si>
  <si>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</si>
  <si>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</si>
  <si>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</si>
  <si>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</si>
  <si>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</si>
  <si>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</si>
  <si>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</si>
  <si>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</si>
  <si>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</si>
  <si>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</si>
  <si>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</si>
  <si>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</si>
  <si>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</si>
  <si>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</si>
  <si>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</si>
  <si>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</si>
  <si>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</si>
  <si>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</si>
  <si>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</si>
  <si>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</si>
  <si>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</si>
  <si>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</si>
  <si>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</si>
  <si>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</si>
  <si>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</si>
  <si>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</si>
  <si>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</si>
  <si>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</si>
  <si>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</si>
  <si>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</si>
  <si>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</si>
  <si>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</si>
  <si>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</si>
  <si>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</si>
  <si>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</si>
  <si>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</si>
  <si>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</si>
  <si>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</si>
  <si>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</si>
  <si>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</si>
  <si>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</si>
  <si>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</si>
  <si>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</si>
  <si>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</si>
  <si>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</si>
  <si>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</si>
  <si>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</si>
  <si>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</si>
  <si>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</si>
  <si>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</si>
  <si>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</si>
  <si>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</si>
  <si>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</si>
  <si>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</si>
  <si>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</si>
  <si>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</si>
  <si>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</si>
  <si>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</si>
  <si>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</si>
  <si>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</si>
  <si>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</si>
  <si>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</si>
  <si>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</si>
  <si>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</si>
  <si>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</si>
  <si>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</si>
  <si>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</si>
  <si>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</si>
  <si>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</si>
  <si>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</si>
  <si>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</si>
  <si>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</si>
  <si>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</si>
  <si>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</si>
  <si>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</si>
  <si>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</si>
  <si>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</si>
  <si>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</si>
  <si>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</si>
  <si>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</si>
  <si>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</si>
  <si>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</si>
  <si>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</si>
  <si>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</si>
  <si>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</si>
  <si>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</si>
  <si>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</si>
  <si>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</si>
  <si>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</si>
  <si>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</si>
  <si>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</si>
  <si>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</si>
  <si>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</si>
  <si>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</si>
  <si>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</si>
  <si>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</si>
  <si>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</si>
  <si>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</si>
  <si>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</si>
  <si>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</si>
  <si>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</si>
  <si>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</si>
  <si>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</si>
  <si>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</si>
  <si>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</si>
  <si>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</si>
  <si>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</si>
  <si>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</si>
  <si>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</si>
  <si>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</si>
  <si>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</si>
  <si>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</si>
  <si>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</si>
  <si>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</si>
  <si>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</si>
  <si>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</si>
  <si>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</si>
  <si>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</si>
  <si>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</si>
  <si>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</si>
  <si>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</si>
  <si>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</si>
  <si>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</si>
  <si>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</si>
  <si>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</si>
  <si>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</si>
  <si>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</si>
  <si>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</si>
  <si>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</si>
  <si>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</si>
  <si>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</si>
  <si>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</si>
  <si>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</si>
  <si>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</si>
  <si>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</si>
  <si>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</si>
  <si>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</si>
  <si>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</si>
  <si>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</si>
  <si>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</si>
  <si>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</si>
  <si>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</si>
  <si>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</si>
  <si>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</si>
  <si>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</si>
  <si>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</si>
  <si>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</si>
  <si>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</si>
  <si>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</si>
  <si>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</si>
  <si>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</si>
  <si>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</si>
  <si>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</si>
  <si>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</si>
  <si>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</si>
  <si>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</si>
  <si>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</si>
  <si>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</si>
  <si>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</si>
  <si>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</si>
  <si>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</si>
  <si>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</si>
  <si>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</si>
  <si>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</si>
  <si>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</si>
  <si>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</si>
  <si>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</si>
  <si>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</si>
  <si>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</si>
  <si>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</si>
  <si>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</si>
  <si>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</si>
  <si>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</si>
  <si>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</si>
  <si>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</si>
  <si>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</si>
  <si>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</si>
  <si>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</si>
  <si>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</si>
  <si>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</si>
  <si>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</si>
  <si>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</si>
  <si>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</si>
  <si>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</si>
  <si>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</si>
  <si>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</si>
  <si>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</si>
  <si>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</si>
  <si>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</si>
  <si>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</si>
  <si>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</si>
  <si>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</si>
  <si>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</si>
  <si>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</si>
  <si>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</si>
  <si>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</si>
  <si>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</si>
  <si>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</si>
  <si>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</si>
  <si>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</si>
  <si>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</si>
  <si>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</si>
  <si>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</si>
  <si>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</si>
  <si>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</si>
  <si>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</si>
  <si>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</si>
  <si>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</si>
  <si>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</si>
  <si>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</si>
  <si>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</si>
  <si>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</si>
  <si>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</si>
  <si>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</si>
  <si>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</si>
  <si>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</si>
  <si>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</si>
  <si>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</si>
  <si>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</si>
  <si>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</si>
  <si>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</si>
  <si>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</si>
  <si>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</si>
  <si>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</si>
  <si>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</si>
  <si>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</si>
  <si>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</si>
  <si>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</si>
  <si>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</si>
  <si>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</si>
  <si>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</si>
  <si>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</si>
  <si>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</si>
  <si>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</si>
  <si>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</si>
  <si>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</si>
  <si>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</si>
  <si>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</si>
  <si>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</si>
  <si>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</si>
  <si>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</si>
  <si>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</si>
  <si>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</si>
  <si>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</si>
  <si>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</si>
  <si>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</si>
  <si>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</si>
  <si>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</si>
  <si>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</si>
  <si>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</si>
  <si>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</si>
  <si>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</si>
  <si>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</si>
  <si>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</si>
  <si>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</si>
  <si>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</si>
  <si>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</si>
  <si>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</si>
  <si>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</si>
  <si>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</si>
  <si>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</si>
  <si>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</si>
  <si>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</si>
  <si>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</si>
  <si>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</si>
  <si>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</si>
  <si>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</si>
  <si>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</si>
  <si>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</si>
  <si>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</si>
  <si>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</si>
  <si>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</si>
  <si>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</si>
  <si>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</si>
  <si>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</si>
  <si>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</si>
  <si>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</si>
  <si>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</si>
  <si>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</si>
  <si>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</si>
  <si>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</si>
  <si>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</si>
  <si>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</si>
  <si>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</si>
  <si>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</si>
  <si>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</si>
  <si>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</si>
  <si>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</si>
  <si>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</si>
  <si>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</si>
  <si>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</si>
  <si>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</si>
  <si>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</si>
  <si>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</si>
  <si>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</si>
  <si>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</si>
  <si>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</si>
  <si>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</si>
  <si>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</si>
  <si>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</si>
  <si>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</si>
  <si>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</si>
  <si>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</si>
  <si>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</si>
  <si>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</si>
  <si>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</si>
  <si>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</si>
  <si>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</si>
  <si>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</si>
  <si>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</si>
  <si>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</si>
  <si>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</si>
  <si>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</si>
  <si>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</si>
  <si>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</si>
  <si>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</si>
  <si>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</si>
  <si>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</si>
  <si>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</si>
  <si>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</si>
  <si>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</si>
  <si>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</si>
  <si>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</si>
  <si>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</si>
  <si>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</si>
  <si>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</si>
  <si>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</si>
  <si>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</si>
  <si>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</si>
  <si>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</si>
  <si>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</si>
  <si>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</si>
  <si>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</si>
  <si>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</si>
  <si>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</si>
  <si>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</si>
  <si>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</si>
  <si>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</si>
  <si>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</si>
  <si>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</si>
  <si>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</si>
  <si>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</si>
  <si>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</si>
  <si>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</si>
  <si>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</si>
  <si>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</si>
  <si>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</si>
  <si>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</si>
  <si>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</si>
  <si>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</si>
  <si>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</si>
  <si>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</si>
  <si>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</si>
  <si>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</si>
  <si>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</si>
  <si>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</si>
  <si>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</si>
  <si>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</si>
  <si>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</si>
  <si>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</si>
  <si>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</si>
  <si>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</si>
  <si>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</si>
  <si>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</si>
  <si>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</si>
  <si>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</si>
  <si>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</si>
  <si>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</si>
  <si>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</si>
  <si>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</si>
  <si>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</si>
  <si>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</si>
  <si>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</si>
  <si>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</si>
  <si>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</si>
  <si>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</si>
  <si>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</si>
  <si>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</si>
  <si>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</si>
  <si>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</si>
  <si>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</si>
  <si>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</si>
  <si>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</si>
  <si>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</si>
  <si>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</si>
  <si>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</si>
  <si>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</si>
  <si>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</si>
  <si>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</si>
  <si>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</si>
  <si>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</si>
  <si>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</si>
  <si>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</si>
  <si>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</si>
  <si>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</si>
  <si>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</si>
  <si>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</si>
  <si>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</si>
  <si>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</si>
  <si>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</si>
  <si>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</si>
  <si>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</si>
  <si>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</si>
  <si>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</si>
  <si>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</si>
  <si>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</si>
  <si>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</si>
  <si>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</si>
  <si>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</si>
  <si>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</si>
  <si>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</si>
  <si>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</si>
  <si>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</si>
  <si>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</si>
  <si>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</si>
  <si>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</si>
  <si>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</si>
  <si>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</si>
  <si>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</si>
  <si>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</si>
  <si>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</si>
  <si>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</si>
  <si>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</si>
  <si>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</si>
  <si>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</si>
  <si>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</si>
  <si>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</si>
  <si>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</si>
  <si>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</si>
  <si>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</si>
  <si>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</si>
  <si>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</si>
  <si>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</si>
  <si>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</si>
  <si>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</si>
  <si>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</si>
  <si>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</si>
  <si>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</si>
  <si>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</si>
  <si>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</si>
  <si>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</si>
  <si>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</si>
  <si>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</si>
  <si>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</si>
  <si>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</si>
  <si>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</si>
  <si>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</si>
  <si>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</si>
  <si>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</si>
  <si>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</si>
  <si>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</si>
  <si>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</si>
  <si>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</si>
  <si>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</si>
  <si>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</si>
  <si>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</si>
  <si>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</si>
  <si>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</si>
  <si>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</si>
  <si>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</si>
  <si>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</si>
  <si>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</si>
  <si>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</si>
  <si>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</si>
  <si>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</si>
  <si>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</si>
  <si>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</si>
  <si>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</si>
  <si>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</si>
  <si>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</si>
  <si>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</si>
  <si>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</si>
  <si>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</si>
  <si>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</si>
  <si>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</si>
  <si>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</si>
  <si>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</si>
  <si>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</si>
  <si>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</si>
  <si>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</si>
  <si>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</si>
  <si>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</si>
  <si>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</si>
  <si>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</si>
  <si>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</si>
  <si>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</si>
  <si>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</si>
  <si>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</si>
  <si>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</si>
  <si>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</si>
  <si>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</si>
  <si>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</si>
  <si>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</si>
  <si>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</si>
  <si>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</si>
  <si>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</si>
  <si>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</si>
  <si>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</si>
  <si>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</si>
  <si>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</si>
  <si>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</si>
  <si>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</si>
  <si>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</si>
  <si>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</si>
  <si>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</si>
  <si>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</si>
  <si>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</si>
  <si>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</si>
  <si>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</si>
  <si>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</si>
  <si>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</si>
  <si>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</si>
  <si>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</si>
  <si>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</si>
  <si>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</si>
  <si>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</si>
  <si>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</si>
  <si>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</si>
  <si>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</si>
  <si>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</si>
  <si>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</si>
  <si>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</si>
  <si>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</si>
  <si>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</si>
  <si>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</si>
  <si>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</si>
  <si>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</si>
  <si>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</si>
  <si>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</si>
  <si>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</si>
  <si>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</si>
  <si>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</si>
  <si>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</si>
  <si>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</si>
  <si>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</si>
  <si>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</si>
  <si>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</si>
  <si>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</si>
  <si>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</si>
  <si>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</si>
  <si>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</si>
  <si>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</si>
  <si>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</si>
  <si>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</si>
  <si>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</si>
  <si>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</si>
  <si>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</si>
  <si>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</si>
  <si>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</si>
  <si>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</si>
  <si>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</si>
  <si>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</si>
  <si>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</si>
  <si>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</si>
  <si>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</si>
  <si>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</si>
  <si>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</si>
  <si>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</si>
  <si>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</si>
  <si>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</si>
  <si>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</si>
  <si>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</si>
  <si>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</si>
  <si>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</si>
  <si>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</si>
  <si>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</si>
  <si>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</si>
  <si>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</si>
  <si>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</si>
  <si>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</si>
  <si>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</si>
  <si>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</si>
  <si>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</si>
  <si>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</si>
  <si>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</si>
  <si>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</si>
  <si>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</si>
  <si>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</si>
  <si>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</si>
  <si>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</si>
  <si>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</si>
  <si>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</si>
  <si>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</si>
  <si>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</si>
  <si>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</si>
  <si>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</si>
  <si>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</si>
  <si>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</si>
  <si>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</si>
  <si>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</si>
  <si>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</si>
  <si>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</si>
  <si>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</si>
  <si>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</si>
  <si>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</si>
  <si>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</si>
  <si>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</si>
  <si>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</si>
  <si>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</si>
  <si>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</si>
  <si>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</si>
  <si>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</si>
  <si>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</si>
  <si>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</si>
  <si>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</si>
  <si>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</si>
  <si>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</si>
  <si>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</si>
  <si>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</si>
  <si>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</si>
  <si>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</si>
  <si>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</si>
  <si>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</si>
  <si>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</si>
  <si>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</si>
  <si>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</si>
  <si>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</si>
  <si>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</si>
  <si>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</si>
  <si>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</si>
  <si>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</si>
  <si>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</si>
  <si>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</si>
  <si>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</si>
  <si>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</si>
  <si>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</si>
  <si>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</si>
  <si>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</si>
  <si>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</si>
  <si>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</si>
  <si>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</si>
  <si>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</si>
  <si>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</si>
  <si>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</si>
  <si>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</si>
  <si>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</si>
  <si>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</si>
  <si>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</si>
  <si>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</si>
  <si>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</si>
  <si>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</si>
  <si>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</si>
  <si>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</si>
  <si>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</si>
  <si>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</si>
  <si>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</si>
  <si>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</si>
  <si>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</si>
  <si>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</si>
  <si>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</si>
  <si>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</si>
  <si>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</si>
  <si>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</si>
  <si>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</si>
  <si>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</si>
  <si>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</si>
  <si>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</si>
  <si>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</si>
  <si>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</si>
  <si>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</si>
  <si>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</si>
  <si>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</si>
  <si>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</si>
  <si>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</si>
  <si>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</si>
  <si>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</si>
  <si>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</si>
  <si>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</si>
  <si>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</si>
  <si>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</si>
  <si>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</si>
  <si>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</si>
  <si>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</si>
  <si>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</si>
  <si>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</si>
  <si>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</si>
  <si>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</si>
  <si>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</si>
  <si>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</si>
  <si>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</si>
  <si>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</si>
  <si>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</si>
  <si>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</si>
  <si>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</si>
  <si>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</si>
  <si>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</si>
  <si>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</si>
  <si>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</si>
  <si>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</si>
  <si>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</si>
  <si>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</si>
  <si>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</si>
  <si>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</si>
  <si>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</si>
  <si>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</si>
  <si>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</si>
  <si>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</si>
  <si>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</si>
  <si>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</si>
  <si>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</si>
  <si>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</si>
  <si>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</si>
  <si>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</si>
  <si>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</si>
  <si>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</si>
  <si>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</si>
  <si>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</si>
  <si>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</si>
  <si>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</si>
  <si>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</si>
  <si>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</si>
  <si>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</si>
  <si>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</si>
  <si>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</si>
  <si>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</si>
  <si>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</si>
  <si>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</si>
  <si>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</si>
  <si>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</si>
  <si>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</si>
  <si>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</si>
  <si>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</si>
  <si>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</si>
  <si>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</si>
  <si>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</si>
  <si>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</si>
  <si>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</si>
  <si>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</si>
  <si>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</si>
  <si>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</si>
  <si>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</si>
  <si>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</si>
  <si>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</si>
  <si>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</si>
  <si>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</si>
  <si>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</si>
  <si>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</si>
  <si>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</si>
  <si>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</si>
  <si>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</si>
  <si>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</si>
  <si>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</si>
  <si>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</si>
  <si>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</si>
  <si>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</si>
  <si>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</si>
  <si>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</si>
  <si>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</si>
  <si>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</si>
  <si>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</si>
  <si>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</si>
  <si>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</si>
  <si>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</si>
  <si>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</si>
  <si>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</si>
  <si>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</si>
  <si>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</si>
  <si>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</si>
  <si>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</si>
  <si>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</si>
  <si>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</si>
  <si>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</si>
  <si>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</si>
  <si>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</si>
  <si>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</si>
  <si>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</si>
  <si>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</si>
  <si>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</si>
  <si>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</si>
  <si>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</si>
  <si>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</si>
  <si>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</si>
  <si>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</si>
  <si>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</si>
  <si>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</si>
  <si>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</si>
  <si>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</si>
  <si>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</si>
  <si>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</si>
  <si>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</si>
  <si>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</si>
  <si>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</si>
  <si>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</si>
  <si>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</si>
  <si>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</si>
  <si>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</si>
  <si>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</si>
  <si>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</si>
  <si>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</si>
  <si>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</si>
  <si>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</si>
  <si>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</si>
  <si>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</si>
  <si>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</si>
  <si>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</si>
  <si>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</si>
  <si>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</si>
  <si>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</si>
  <si>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</si>
  <si>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</si>
  <si>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</si>
  <si>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</si>
  <si>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</si>
  <si>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</si>
  <si>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</si>
  <si>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</si>
  <si>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</si>
  <si>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</si>
  <si>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</si>
  <si>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</si>
  <si>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</si>
  <si>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</si>
  <si>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</si>
  <si>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</si>
  <si>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</si>
  <si>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</si>
  <si>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</si>
  <si>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</si>
  <si>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</si>
  <si>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</si>
  <si>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</si>
  <si>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</si>
  <si>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</si>
  <si>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</si>
  <si>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</si>
  <si>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</si>
  <si>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</si>
  <si>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</si>
  <si>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</si>
  <si>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</si>
  <si>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</si>
  <si>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</si>
  <si>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</si>
  <si>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</si>
  <si>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</si>
  <si>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</si>
  <si>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</si>
  <si>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</si>
  <si>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</si>
  <si>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</si>
  <si>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</si>
  <si>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</si>
  <si>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</si>
  <si>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</si>
  <si>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</si>
  <si>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</si>
  <si>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</si>
  <si>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</si>
  <si>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</si>
  <si>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</si>
  <si>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</si>
  <si>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</si>
  <si>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</si>
  <si>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</si>
  <si>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</si>
  <si>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</si>
  <si>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</si>
  <si>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</si>
  <si>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</si>
  <si>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</si>
  <si>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</si>
  <si>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</si>
  <si>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</si>
  <si>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</si>
  <si>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</si>
  <si>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</si>
  <si>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</si>
  <si>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</si>
  <si>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</si>
  <si>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</si>
  <si>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</si>
  <si>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</si>
  <si>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</si>
  <si>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</si>
  <si>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</si>
  <si>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</si>
  <si>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</si>
  <si>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</si>
  <si>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</si>
  <si>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</si>
  <si>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</si>
  <si>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</si>
  <si>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</si>
  <si>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</si>
  <si>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</si>
  <si>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</si>
  <si>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</si>
  <si>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</si>
  <si>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</si>
  <si>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</si>
  <si>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</si>
  <si>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</si>
  <si>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</si>
  <si>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</si>
  <si>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</si>
  <si>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</si>
  <si>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</si>
  <si>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</si>
  <si>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</si>
  <si>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</si>
  <si>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</si>
  <si>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</si>
  <si>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</si>
  <si>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</si>
  <si>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</si>
  <si>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</si>
  <si>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</si>
  <si>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</si>
  <si>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</si>
  <si>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</si>
  <si>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</si>
  <si>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</si>
  <si>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</si>
  <si>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</si>
  <si>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</si>
  <si>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</si>
  <si>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</si>
  <si>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</si>
  <si>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</si>
  <si>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</si>
  <si>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</si>
  <si>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</si>
  <si>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</si>
  <si>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</si>
  <si>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</si>
  <si>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</si>
  <si>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</si>
  <si>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</si>
  <si>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</si>
  <si>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</si>
  <si>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</si>
  <si>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</si>
  <si>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</si>
  <si>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</si>
  <si>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</si>
  <si>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</si>
  <si>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</si>
  <si>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</si>
  <si>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</si>
  <si>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</si>
  <si>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</si>
  <si>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</si>
  <si>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</si>
  <si>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</si>
  <si>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</si>
  <si>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</si>
  <si>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</si>
  <si>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</si>
  <si>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</si>
  <si>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</si>
  <si>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</si>
  <si>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</si>
  <si>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</si>
  <si>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</si>
  <si>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</si>
  <si>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</si>
  <si>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</si>
  <si>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</si>
  <si>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</si>
  <si>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</si>
  <si>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</si>
  <si>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</si>
  <si>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</si>
  <si>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</si>
  <si>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</si>
  <si>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</si>
  <si>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</si>
  <si>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</si>
  <si>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</si>
  <si>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</si>
  <si>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</si>
  <si>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</si>
  <si>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</si>
  <si>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</si>
  <si>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</si>
  <si>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</si>
  <si>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</si>
  <si>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</si>
  <si>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</si>
  <si>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</si>
  <si>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</si>
  <si>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</si>
  <si>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</si>
  <si>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</si>
  <si>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</si>
  <si>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</si>
  <si>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</si>
  <si>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</si>
  <si>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</si>
  <si>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</si>
  <si>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</si>
  <si>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</si>
  <si>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</si>
  <si>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</si>
  <si>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</si>
  <si>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</si>
  <si>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</si>
  <si>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</si>
  <si>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</si>
  <si>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</si>
  <si>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</si>
  <si>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</si>
  <si>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</si>
  <si>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</si>
  <si>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</si>
  <si>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</si>
  <si>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</si>
  <si>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</si>
  <si>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</si>
  <si>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</si>
  <si>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</si>
  <si>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</si>
  <si>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</si>
  <si>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</si>
  <si>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</si>
  <si>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</si>
  <si>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</si>
  <si>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</si>
  <si>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</si>
  <si>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</si>
  <si>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</si>
  <si>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</si>
  <si>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</si>
  <si>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</si>
  <si>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</si>
  <si>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</si>
  <si>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</si>
  <si>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</si>
  <si>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</si>
  <si>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</si>
  <si>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</si>
  <si>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</si>
  <si>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</si>
  <si>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</si>
  <si>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</si>
  <si>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</si>
  <si>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</si>
  <si>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</si>
  <si>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</si>
  <si>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</si>
  <si>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</si>
  <si>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</si>
  <si>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</si>
  <si>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</si>
  <si>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</si>
  <si>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</si>
  <si>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</si>
  <si>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</si>
  <si>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</si>
  <si>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</si>
  <si>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</si>
  <si>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</si>
  <si>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</si>
  <si>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</si>
  <si>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</si>
  <si>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</si>
  <si>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</si>
  <si>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</si>
  <si>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</si>
  <si>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</si>
  <si>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</si>
  <si>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</si>
  <si>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</si>
  <si>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</si>
  <si>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</si>
  <si>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</si>
  <si>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</si>
  <si>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</si>
  <si>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</si>
  <si>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</si>
  <si>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</si>
  <si>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</si>
  <si>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</si>
  <si>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</si>
  <si>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</si>
  <si>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</si>
  <si>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</si>
  <si>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</si>
  <si>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</si>
  <si>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</si>
  <si>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</si>
  <si>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</si>
  <si>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</si>
  <si>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</si>
  <si>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</si>
  <si>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</si>
  <si>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</si>
  <si>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</si>
  <si>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</si>
  <si>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</si>
  <si>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</si>
  <si>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</si>
  <si>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</si>
  <si>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</si>
  <si>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</si>
  <si>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</si>
  <si>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</si>
  <si>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</si>
  <si>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</si>
  <si>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</si>
  <si>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</si>
  <si>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</si>
  <si>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</si>
  <si>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</si>
  <si>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</si>
  <si>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</si>
  <si>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</si>
  <si>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</si>
  <si>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</si>
  <si>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</si>
  <si>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</si>
  <si>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</si>
  <si>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</si>
  <si>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</si>
  <si>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</si>
  <si>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</si>
  <si>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</si>
  <si>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</si>
  <si>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</si>
  <si>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</si>
  <si>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</si>
  <si>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</si>
  <si>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</si>
  <si>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</si>
  <si>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</si>
  <si>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</si>
  <si>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</si>
  <si>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</si>
  <si>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</si>
  <si>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</si>
  <si>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</si>
  <si>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</si>
  <si>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</si>
  <si>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</si>
  <si>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</si>
  <si>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</si>
  <si>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</si>
  <si>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</si>
  <si>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</si>
  <si>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</si>
  <si>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</si>
  <si>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</si>
  <si>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</si>
  <si>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</si>
  <si>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</si>
  <si>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</si>
  <si>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</si>
  <si>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</si>
  <si>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</si>
  <si>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</si>
  <si>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</si>
  <si>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</si>
  <si>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</si>
  <si>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</si>
  <si>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</si>
  <si>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</si>
  <si>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</si>
  <si>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</si>
  <si>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</si>
  <si>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</si>
  <si>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</si>
  <si>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</si>
  <si>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</si>
  <si>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</si>
  <si>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</si>
  <si>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</si>
  <si>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</si>
  <si>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</si>
  <si>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</si>
  <si>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</si>
  <si>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</si>
  <si>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</si>
  <si>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</si>
  <si>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</si>
  <si>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</si>
  <si>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</si>
  <si>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</si>
  <si>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</si>
  <si>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</si>
  <si>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</si>
  <si>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</si>
  <si>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</si>
  <si>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</si>
  <si>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</si>
  <si>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</si>
  <si>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</si>
  <si>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</si>
  <si>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</si>
  <si>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</si>
  <si>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</si>
  <si>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</si>
  <si>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</si>
  <si>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</si>
  <si>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</si>
  <si>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</si>
  <si>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</si>
  <si>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</si>
  <si>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</si>
  <si>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</si>
  <si>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</si>
  <si>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</si>
  <si>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</si>
  <si>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</si>
  <si>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</si>
  <si>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</si>
  <si>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</si>
  <si>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</si>
  <si>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</si>
  <si>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</si>
  <si>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</si>
  <si>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</si>
  <si>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</si>
  <si>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</si>
  <si>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</si>
  <si>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</si>
  <si>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</si>
  <si>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</si>
  <si>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</si>
  <si>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</si>
  <si>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</si>
  <si>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</si>
  <si>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</si>
  <si>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</si>
  <si>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</si>
  <si>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</si>
  <si>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</si>
  <si>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</si>
  <si>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</si>
  <si>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</si>
  <si>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</si>
  <si>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</si>
  <si>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</si>
  <si>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</si>
  <si>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</si>
  <si>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</si>
  <si>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</si>
  <si>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</si>
  <si>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</si>
  <si>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</si>
  <si>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</si>
  <si>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</si>
  <si>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</si>
  <si>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</si>
  <si>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</si>
  <si>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</si>
  <si>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</si>
  <si>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</si>
  <si>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</si>
  <si>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</si>
  <si>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</si>
  <si>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</si>
  <si>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</si>
  <si>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</si>
  <si>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</si>
  <si>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</si>
  <si>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</si>
  <si>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</si>
  <si>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</si>
  <si>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</si>
  <si>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</si>
  <si>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</si>
  <si>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</si>
  <si>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</si>
  <si>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</si>
  <si>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</si>
  <si>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</si>
  <si>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</si>
  <si>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</si>
  <si>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</si>
  <si>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</si>
  <si>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</si>
  <si>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</si>
  <si>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</si>
  <si>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</si>
  <si>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</si>
  <si>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</si>
  <si>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</si>
  <si>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</si>
  <si>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</si>
  <si>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</si>
  <si>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</si>
  <si>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</si>
  <si>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</si>
  <si>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</si>
  <si>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</si>
  <si>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</si>
  <si>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</si>
  <si>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</si>
  <si>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</si>
  <si>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</si>
  <si>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</si>
  <si>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</si>
  <si>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</si>
  <si>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</si>
  <si>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</si>
  <si>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</si>
  <si>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</si>
  <si>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</si>
  <si>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</si>
  <si>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</si>
  <si>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</si>
  <si>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</si>
  <si>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</si>
  <si>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</si>
  <si>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</si>
  <si>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</si>
  <si>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</si>
  <si>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</si>
  <si>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</si>
  <si>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</si>
  <si>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</si>
  <si>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</si>
  <si>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</si>
  <si>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</si>
  <si>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</si>
  <si>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</si>
  <si>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</si>
  <si>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</si>
  <si>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</si>
  <si>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</si>
  <si>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</si>
  <si>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</si>
  <si>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</si>
  <si>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</si>
  <si>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</si>
  <si>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</si>
  <si>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</si>
  <si>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</si>
  <si>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</si>
  <si>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</si>
  <si>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</si>
  <si>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</si>
  <si>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</si>
  <si>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</si>
  <si>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</si>
  <si>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</si>
  <si>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</si>
  <si>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</si>
  <si>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</si>
  <si>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</si>
  <si>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</si>
  <si>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</si>
  <si>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</si>
  <si>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</si>
  <si>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</si>
  <si>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</si>
  <si>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</si>
  <si>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</si>
  <si>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</si>
  <si>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</si>
  <si>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</si>
  <si>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</si>
  <si>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</si>
  <si>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</si>
  <si>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</si>
  <si>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</si>
  <si>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</si>
  <si>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</si>
  <si>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</si>
  <si>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</si>
  <si>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</si>
  <si>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</si>
  <si>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</si>
  <si>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</si>
  <si>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</si>
  <si>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</si>
  <si>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</si>
  <si>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</si>
  <si>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</si>
  <si>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</si>
  <si>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</si>
  <si>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</si>
  <si>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</si>
  <si>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</si>
  <si>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</si>
  <si>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</si>
  <si>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</si>
  <si>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</si>
  <si>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</si>
  <si>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</si>
  <si>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</si>
  <si>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</si>
  <si>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</si>
  <si>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</si>
  <si>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</si>
  <si>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</si>
  <si>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</si>
  <si>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</si>
  <si>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</si>
  <si>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</si>
  <si>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</si>
  <si>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</si>
  <si>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</si>
  <si>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</si>
  <si>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</si>
  <si>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</si>
  <si>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</si>
  <si>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</si>
  <si>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</si>
  <si>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</si>
  <si>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</si>
  <si>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</si>
  <si>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</si>
  <si>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</si>
  <si>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</si>
  <si>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</si>
  <si>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</si>
  <si>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</si>
  <si>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</si>
  <si>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</si>
  <si>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</si>
  <si>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</si>
  <si>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</si>
  <si>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</si>
  <si>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</si>
  <si>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</si>
  <si>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</si>
  <si>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</si>
  <si>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</si>
  <si>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</si>
  <si>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</si>
  <si>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</si>
  <si>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</si>
  <si>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</si>
  <si>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</si>
  <si>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</si>
  <si>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</si>
  <si>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</si>
  <si>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</si>
  <si>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</si>
  <si>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</si>
  <si>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</si>
  <si>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</si>
  <si>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</si>
  <si>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</si>
  <si>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</si>
  <si>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</si>
  <si>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</si>
  <si>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</si>
  <si>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</si>
  <si>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</si>
  <si>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</si>
  <si>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</si>
  <si>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</si>
  <si>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</si>
  <si>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</si>
  <si>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</si>
  <si>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</si>
  <si>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</si>
  <si>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</si>
  <si>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</si>
  <si>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</si>
  <si>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</si>
  <si>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</si>
  <si>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</si>
  <si>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</si>
  <si>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</si>
  <si>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</si>
  <si>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</si>
  <si>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</si>
  <si>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</si>
  <si>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</si>
  <si>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</si>
  <si>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</si>
  <si>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</si>
  <si>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</si>
  <si>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</si>
  <si>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</si>
  <si>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</si>
  <si>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</si>
  <si>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</si>
  <si>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</si>
  <si>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</si>
  <si>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</si>
  <si>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</si>
  <si>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</si>
  <si>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</si>
  <si>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</si>
  <si>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</si>
  <si>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</si>
  <si>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</si>
  <si>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</si>
  <si>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</si>
  <si>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</si>
  <si>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</si>
  <si>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</si>
  <si>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</si>
  <si>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</si>
  <si>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</si>
  <si>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</si>
  <si>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</si>
  <si>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</si>
  <si>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</si>
  <si>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</si>
  <si>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</si>
  <si>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</si>
  <si>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</si>
  <si>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</si>
  <si>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</si>
  <si>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</si>
  <si>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</si>
  <si>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</si>
  <si>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</si>
  <si>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</si>
  <si>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</si>
  <si>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</si>
  <si>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</si>
  <si>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</si>
  <si>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</si>
  <si>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</si>
  <si>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</si>
  <si>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</si>
  <si>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</si>
  <si>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</si>
  <si>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</si>
  <si>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</si>
  <si>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</si>
  <si>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</si>
  <si>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</si>
  <si>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</si>
  <si>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</si>
  <si>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</si>
  <si>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</si>
  <si>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</si>
  <si>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</si>
  <si>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</si>
  <si>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</si>
  <si>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</si>
  <si>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</si>
  <si>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</si>
  <si>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</si>
  <si>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</si>
  <si>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</si>
  <si>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</si>
  <si>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</si>
  <si>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</si>
  <si>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</si>
  <si>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</si>
  <si>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</si>
  <si>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</si>
  <si>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</si>
  <si>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</si>
  <si>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</si>
  <si>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</si>
  <si>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</si>
  <si>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</si>
  <si>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</si>
  <si>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</si>
  <si>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</si>
  <si>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</si>
  <si>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</si>
  <si>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</si>
  <si>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</si>
  <si>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</si>
  <si>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</si>
  <si>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</si>
  <si>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</si>
  <si>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</si>
  <si>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</si>
  <si>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</si>
  <si>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</si>
  <si>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</si>
  <si>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</si>
  <si>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</si>
  <si>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</si>
  <si>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</si>
  <si>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</si>
  <si>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</si>
  <si>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</si>
  <si>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</si>
  <si>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</si>
  <si>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</si>
  <si>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</si>
  <si>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</si>
  <si>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</si>
  <si>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</si>
  <si>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</si>
  <si>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</si>
  <si>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</si>
  <si>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</si>
  <si>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</si>
  <si>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</si>
  <si>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</si>
  <si>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</si>
  <si>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</si>
  <si>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</si>
  <si>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</si>
  <si>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</si>
  <si>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</si>
  <si>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</si>
  <si>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</si>
  <si>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</si>
  <si>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</si>
  <si>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</si>
  <si>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</si>
  <si>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</si>
  <si>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</si>
  <si>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</si>
  <si>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</si>
  <si>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</si>
  <si>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</si>
  <si>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</si>
  <si>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</si>
  <si>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</si>
  <si>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</si>
  <si>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</si>
  <si>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</si>
  <si>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</si>
  <si>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</si>
  <si>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</si>
  <si>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</si>
  <si>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</si>
  <si>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</si>
  <si>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</si>
  <si>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</si>
  <si>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</si>
  <si>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</si>
  <si>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</si>
  <si>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</si>
  <si>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</si>
  <si>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</si>
  <si>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</si>
  <si>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</si>
  <si>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</si>
  <si>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</si>
  <si>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</si>
  <si>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</si>
  <si>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</si>
  <si>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</si>
  <si>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</si>
  <si>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</si>
  <si>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</si>
  <si>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</si>
  <si>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</si>
  <si>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</si>
  <si>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</si>
  <si>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</si>
  <si>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</si>
  <si>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</si>
  <si>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</si>
  <si>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</si>
  <si>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</si>
  <si>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</si>
  <si>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</si>
  <si>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</si>
  <si>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</si>
  <si>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</si>
  <si>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</si>
  <si>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</si>
  <si>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</si>
  <si>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</si>
  <si>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</si>
  <si>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</si>
  <si>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</si>
  <si>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</si>
  <si>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</si>
  <si>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</si>
  <si>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</si>
  <si>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</si>
  <si>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</si>
  <si>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</si>
  <si>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</si>
  <si>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</si>
  <si>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</si>
  <si>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</si>
  <si>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</si>
  <si>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</si>
  <si>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</si>
  <si>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</si>
  <si>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</si>
  <si>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</si>
  <si>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</si>
  <si>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</si>
  <si>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</si>
  <si>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</si>
  <si>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</si>
  <si>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</si>
  <si>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</si>
  <si>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</si>
  <si>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</si>
  <si>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</si>
  <si>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</si>
  <si>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</si>
  <si>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</si>
  <si>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</si>
  <si>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</si>
  <si>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</si>
  <si>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</si>
  <si>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</si>
  <si>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</si>
  <si>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</si>
  <si>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</si>
  <si>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</si>
  <si>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</si>
  <si>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</si>
  <si>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</si>
  <si>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</si>
  <si>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</si>
  <si>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</si>
  <si>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</si>
  <si>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</si>
  <si>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</si>
  <si>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</si>
  <si>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</si>
  <si>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</si>
  <si>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</si>
  <si>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</si>
  <si>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</si>
  <si>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</si>
  <si>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</si>
  <si>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</si>
  <si>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</si>
  <si>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</si>
  <si>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</si>
  <si>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</si>
  <si>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</si>
  <si>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</si>
  <si>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</si>
  <si>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</si>
  <si>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</si>
  <si>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</si>
  <si>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</si>
  <si>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</si>
  <si>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</si>
  <si>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</si>
  <si>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</si>
  <si>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</si>
  <si>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</si>
  <si>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</si>
  <si>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</si>
  <si>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</si>
  <si>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</si>
  <si>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</si>
  <si>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</si>
  <si>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</si>
  <si>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</si>
  <si>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</si>
  <si>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</si>
  <si>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</si>
  <si>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</si>
  <si>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</si>
  <si>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</si>
  <si>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</si>
  <si>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</si>
  <si>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</si>
  <si>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</si>
  <si>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</si>
  <si>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</si>
  <si>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</si>
  <si>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</si>
  <si>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</si>
  <si>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</si>
  <si>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</si>
  <si>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</si>
  <si>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</si>
  <si>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</si>
  <si>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</si>
  <si>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</si>
  <si>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</si>
  <si>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</si>
  <si>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</si>
  <si>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</si>
  <si>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</si>
  <si>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</si>
  <si>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</si>
  <si>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</si>
  <si>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</si>
  <si>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</si>
  <si>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</si>
  <si>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</si>
  <si>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</si>
  <si>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</si>
  <si>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</si>
  <si>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</si>
  <si>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</si>
  <si>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</si>
  <si>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</si>
  <si>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</si>
  <si>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</si>
  <si>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</si>
  <si>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</si>
  <si>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</si>
  <si>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</si>
  <si>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</si>
  <si>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</si>
  <si>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</si>
  <si>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</si>
  <si>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</si>
  <si>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</si>
  <si>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</si>
  <si>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</si>
  <si>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</si>
  <si>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</si>
  <si>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</si>
  <si>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</si>
  <si>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</si>
  <si>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</si>
  <si>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</si>
  <si>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</si>
  <si>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</si>
  <si>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</si>
  <si>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</si>
  <si>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</si>
  <si>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</si>
  <si>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</si>
  <si>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</si>
  <si>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</si>
  <si>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</si>
  <si>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</si>
  <si>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</si>
  <si>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</si>
  <si>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</si>
  <si>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</si>
  <si>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</si>
  <si>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</si>
  <si>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</si>
  <si>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</si>
  <si>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</si>
  <si>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</si>
  <si>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</si>
  <si>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</si>
  <si>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</si>
  <si>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</si>
  <si>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</si>
  <si>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</si>
  <si>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</si>
  <si>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</si>
  <si>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</si>
  <si>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</si>
  <si>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</si>
  <si>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</si>
  <si>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</si>
  <si>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</si>
  <si>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</si>
  <si>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</si>
  <si>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</si>
  <si>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</si>
  <si>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</si>
  <si>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</si>
  <si>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</si>
  <si>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</si>
  <si>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</si>
  <si>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</si>
  <si>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</si>
  <si>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</si>
  <si>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</si>
  <si>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</si>
  <si>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</si>
  <si>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</si>
  <si>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</si>
  <si>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</si>
  <si>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</si>
  <si>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</si>
  <si>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</si>
  <si>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</si>
  <si>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</si>
  <si>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</si>
  <si>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</si>
  <si>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</si>
  <si>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</si>
  <si>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</si>
  <si>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</si>
  <si>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</si>
  <si>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</si>
  <si>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</si>
  <si>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</si>
  <si>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</si>
  <si>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</si>
  <si>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</si>
  <si>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</si>
  <si>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</si>
  <si>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</si>
  <si>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</si>
  <si>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</si>
  <si>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</si>
  <si>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</si>
  <si>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</si>
  <si>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</si>
  <si>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</si>
  <si>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</si>
  <si>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</si>
  <si>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</si>
  <si>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</si>
  <si>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</si>
  <si>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</si>
  <si>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</si>
  <si>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</si>
  <si>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</si>
  <si>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</si>
  <si>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</si>
  <si>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</si>
  <si>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</si>
  <si>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</si>
  <si>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</si>
  <si>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</si>
  <si>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</si>
  <si>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</si>
  <si>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</si>
  <si>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</si>
  <si>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</si>
  <si>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</si>
  <si>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</si>
  <si>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</si>
  <si>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</si>
  <si>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</si>
  <si>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</si>
  <si>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</si>
  <si>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</si>
  <si>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</si>
  <si>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</si>
  <si>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</si>
  <si>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</si>
  <si>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</si>
  <si>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</si>
  <si>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</si>
  <si>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</si>
  <si>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</si>
  <si>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</si>
  <si>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</si>
  <si>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</si>
  <si>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</si>
  <si>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</si>
  <si>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</si>
  <si>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</si>
  <si>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</si>
  <si>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</si>
  <si>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</si>
  <si>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</si>
  <si>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</si>
  <si>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</si>
  <si>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</si>
  <si>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</si>
  <si>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</si>
  <si>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</si>
  <si>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</si>
  <si>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</si>
  <si>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</si>
  <si>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</si>
  <si>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</si>
  <si>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</si>
  <si>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</si>
  <si>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</si>
  <si>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</si>
  <si>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</si>
  <si>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</si>
  <si>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</si>
  <si>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</si>
  <si>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</si>
  <si>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</si>
  <si>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</si>
  <si>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</si>
  <si>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</si>
  <si>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</si>
  <si>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</si>
  <si>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</si>
  <si>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</si>
  <si>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</si>
  <si>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</si>
  <si>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</si>
  <si>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</si>
  <si>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</si>
  <si>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</si>
  <si>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</si>
  <si>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</si>
  <si>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</si>
  <si>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</si>
  <si>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</si>
  <si>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</si>
  <si>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</si>
  <si>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</si>
  <si>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</si>
  <si>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</si>
  <si>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</si>
  <si>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</si>
  <si>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</si>
  <si>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</si>
  <si>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</si>
  <si>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</si>
  <si>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</si>
  <si>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</si>
  <si>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</si>
  <si>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</si>
  <si>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</si>
  <si>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</si>
  <si>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</si>
  <si>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</si>
  <si>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</si>
  <si>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</si>
  <si>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</si>
  <si>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</si>
  <si>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</si>
  <si>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</si>
  <si>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</si>
  <si>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</si>
  <si>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</si>
  <si>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</si>
  <si>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</si>
  <si>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</si>
  <si>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</si>
  <si>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</si>
  <si>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</si>
  <si>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</si>
  <si>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</si>
  <si>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</si>
  <si>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</si>
  <si>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</si>
  <si>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</si>
  <si>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</si>
  <si>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</si>
  <si>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</si>
  <si>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</si>
  <si>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</si>
  <si>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</si>
  <si>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</si>
  <si>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</si>
  <si>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</si>
  <si>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</si>
  <si>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</si>
  <si>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</si>
  <si>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</si>
  <si>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</si>
  <si>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</si>
  <si>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</si>
  <si>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</si>
  <si>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</si>
  <si>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</si>
  <si>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</si>
  <si>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</si>
  <si>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</si>
  <si>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</si>
  <si>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</si>
  <si>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</si>
  <si>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</si>
  <si>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</si>
  <si>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</si>
  <si>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</si>
  <si>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</si>
  <si>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</si>
  <si>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</si>
  <si>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</si>
  <si>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</si>
  <si>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</si>
  <si>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</si>
  <si>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</si>
  <si>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</si>
  <si>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</si>
  <si>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</si>
  <si>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</si>
  <si>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</si>
  <si>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</si>
  <si>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</si>
  <si>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</si>
  <si>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</si>
  <si>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</si>
  <si>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</si>
  <si>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</si>
  <si>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</si>
  <si>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</si>
  <si>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</si>
  <si>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</si>
  <si>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</si>
  <si>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</si>
  <si>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</si>
  <si>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</si>
  <si>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</si>
  <si>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</si>
  <si>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</si>
  <si>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</si>
  <si>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</si>
  <si>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</si>
  <si>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</si>
  <si>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</si>
  <si>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</si>
  <si>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</si>
  <si>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</si>
  <si>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</si>
  <si>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</si>
  <si>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</si>
  <si>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</si>
  <si>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</si>
  <si>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</si>
  <si>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</si>
  <si>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</si>
  <si>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</si>
  <si>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</si>
  <si>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</si>
  <si>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</si>
  <si>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</si>
  <si>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</si>
  <si>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</si>
  <si>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</si>
  <si>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</si>
  <si>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</si>
  <si>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</si>
  <si>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</si>
  <si>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</si>
  <si>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</si>
  <si>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</si>
  <si>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</si>
  <si>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</si>
  <si>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</si>
  <si>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</si>
  <si>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</si>
  <si>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</si>
  <si>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</si>
  <si>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</si>
  <si>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</si>
  <si>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</si>
  <si>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</si>
  <si>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</si>
  <si>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</si>
  <si>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</si>
  <si>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</si>
  <si>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</si>
  <si>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</si>
  <si>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</si>
  <si>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</si>
  <si>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</si>
  <si>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</si>
  <si>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</si>
  <si>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</si>
  <si>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</si>
  <si>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</si>
  <si>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</si>
  <si>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</si>
  <si>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</si>
  <si>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</si>
  <si>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</si>
  <si>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</si>
  <si>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</si>
  <si>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</si>
  <si>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</si>
  <si>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</si>
  <si>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</si>
  <si>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</si>
  <si>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</si>
  <si>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</si>
  <si>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</si>
  <si>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</si>
  <si>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</si>
  <si>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</si>
  <si>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</si>
  <si>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</si>
  <si>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</si>
  <si>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</si>
  <si>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</si>
  <si>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</si>
  <si>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</si>
  <si>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</si>
  <si>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</si>
  <si>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</si>
  <si>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</si>
  <si>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</si>
  <si>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</si>
  <si>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</si>
  <si>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</si>
  <si>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</si>
  <si>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</si>
  <si>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</si>
  <si>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</si>
  <si>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</si>
  <si>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</si>
  <si>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</si>
  <si>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</si>
  <si>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</si>
  <si>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</si>
  <si>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</si>
  <si>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</si>
  <si>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</si>
  <si>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</si>
  <si>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</si>
  <si>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</si>
  <si>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</si>
  <si>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</si>
  <si>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</si>
  <si>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</si>
  <si>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</si>
  <si>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</si>
  <si>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</si>
  <si>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</si>
  <si>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</si>
  <si>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</si>
  <si>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</si>
  <si>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</si>
  <si>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</si>
  <si>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</si>
  <si>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</si>
  <si>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</si>
  <si>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</si>
  <si>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</si>
  <si>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</si>
  <si>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</si>
  <si>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</si>
  <si>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</si>
  <si>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</si>
  <si>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</si>
  <si>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</si>
  <si>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</si>
  <si>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</si>
  <si>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</si>
  <si>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</si>
  <si>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</si>
  <si>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</si>
  <si>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</si>
  <si>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</si>
  <si>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</si>
  <si>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</si>
  <si>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</si>
  <si>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</si>
  <si>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</si>
  <si>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</si>
  <si>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</si>
  <si>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</si>
  <si>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</si>
  <si>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</si>
  <si>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</si>
  <si>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</si>
  <si>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</si>
  <si>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</si>
  <si>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</si>
  <si>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</si>
  <si>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</si>
  <si>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</si>
  <si>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</si>
  <si>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</si>
  <si>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</si>
  <si>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</si>
  <si>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</si>
  <si>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</si>
  <si>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</si>
  <si>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</si>
  <si>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</si>
  <si>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</si>
  <si>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</si>
  <si>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</si>
  <si>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</si>
  <si>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</si>
  <si>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</si>
  <si>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</si>
  <si>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</si>
  <si>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</si>
  <si>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</si>
  <si>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</si>
  <si>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</si>
  <si>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</si>
  <si>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</si>
  <si>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</si>
  <si>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</si>
  <si>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</si>
  <si>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</si>
  <si>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</si>
  <si>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</si>
  <si>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</si>
  <si>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</si>
  <si>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</si>
  <si>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</si>
  <si>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</si>
  <si>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</si>
  <si>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</si>
  <si>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</si>
  <si>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</si>
  <si>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</si>
  <si>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</si>
  <si>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</si>
  <si>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</si>
  <si>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</si>
  <si>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</si>
  <si>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</si>
  <si>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</si>
  <si>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</si>
  <si>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</si>
  <si>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</si>
  <si>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</si>
  <si>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</si>
  <si>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</si>
  <si>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</si>
  <si>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</si>
  <si>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</si>
  <si>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</si>
  <si>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</si>
  <si>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</si>
  <si>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</si>
  <si>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</si>
  <si>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</si>
  <si>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</si>
  <si>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</si>
  <si>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</si>
  <si>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</si>
  <si>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</si>
  <si>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</si>
  <si>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</si>
  <si>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</si>
  <si>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</si>
  <si>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</si>
  <si>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</si>
  <si>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</si>
  <si>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</si>
  <si>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</si>
  <si>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</si>
  <si>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</si>
  <si>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</si>
  <si>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</si>
  <si>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</si>
  <si>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</si>
  <si>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</si>
  <si>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</si>
  <si>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</si>
  <si>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</si>
  <si>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</si>
  <si>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</si>
  <si>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</si>
  <si>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</si>
  <si>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</si>
  <si>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</si>
  <si>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</si>
  <si>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</si>
  <si>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</si>
  <si>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</si>
  <si>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</si>
  <si>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</si>
  <si>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</si>
  <si>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</si>
  <si>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</si>
  <si>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</si>
  <si>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</si>
  <si>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</si>
  <si>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</si>
  <si>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</si>
  <si>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</si>
  <si>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</si>
  <si>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</si>
  <si>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</si>
  <si>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</si>
  <si>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</si>
  <si>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</si>
  <si>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</si>
  <si>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</si>
  <si>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</si>
  <si>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</si>
  <si>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</si>
  <si>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</si>
  <si>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</si>
  <si>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</si>
  <si>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</si>
  <si>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</si>
  <si>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</si>
  <si>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</si>
  <si>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</si>
  <si>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</si>
  <si>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</si>
  <si>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</si>
  <si>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</si>
  <si>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</si>
  <si>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</si>
  <si>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</si>
  <si>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</si>
  <si>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</si>
  <si>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</si>
  <si>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</si>
  <si>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</si>
  <si>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</si>
  <si>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</si>
  <si>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</si>
  <si>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</si>
  <si>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</si>
  <si>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</si>
  <si>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</si>
  <si>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</si>
  <si>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</si>
  <si>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</si>
  <si>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</si>
  <si>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</si>
  <si>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</si>
  <si>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</si>
  <si>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</si>
  <si>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</si>
  <si>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</si>
  <si>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</si>
  <si>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</si>
  <si>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</si>
  <si>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</si>
  <si>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</si>
  <si>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</si>
  <si>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</si>
  <si>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</si>
  <si>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</si>
  <si>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</si>
  <si>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</si>
  <si>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</si>
  <si>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</si>
  <si>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</si>
  <si>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</si>
  <si>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</si>
  <si>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</si>
  <si>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</si>
  <si>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</si>
  <si>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</si>
  <si>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</si>
  <si>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</si>
  <si>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</si>
  <si>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</si>
  <si>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</si>
  <si>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</si>
  <si>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</si>
  <si>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</si>
  <si>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</si>
  <si>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</si>
  <si>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</si>
  <si>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</si>
  <si>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</si>
  <si>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</si>
  <si>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</si>
  <si>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</si>
  <si>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</si>
  <si>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</si>
  <si>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</si>
  <si>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</si>
  <si>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</si>
  <si>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</si>
  <si>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</si>
  <si>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</si>
  <si>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</si>
  <si>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</si>
  <si>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</si>
  <si>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</si>
  <si>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</si>
  <si>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</si>
  <si>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</si>
  <si>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</si>
  <si>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</si>
  <si>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</si>
  <si>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</si>
  <si>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</si>
  <si>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</si>
  <si>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</si>
  <si>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</si>
  <si>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</si>
  <si>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</si>
  <si>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</si>
  <si>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</si>
  <si>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</si>
  <si>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</si>
  <si>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</si>
  <si>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</si>
  <si>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</si>
  <si>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</si>
  <si>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</si>
  <si>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</si>
  <si>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</si>
  <si>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</si>
  <si>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</si>
  <si>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</si>
  <si>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</si>
  <si>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</si>
  <si>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</si>
  <si>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</si>
  <si>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</si>
  <si>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</si>
  <si>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</si>
  <si>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</si>
  <si>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</si>
  <si>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</si>
  <si>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</si>
  <si>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</si>
  <si>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</si>
  <si>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</si>
  <si>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</si>
  <si>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</si>
  <si>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</si>
  <si>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</si>
  <si>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</si>
  <si>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</si>
  <si>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</si>
  <si>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</si>
  <si>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</si>
  <si>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</si>
  <si>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</si>
  <si>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</si>
  <si>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</si>
  <si>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</si>
  <si>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</si>
  <si>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</si>
  <si>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</si>
  <si>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</si>
  <si>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</si>
  <si>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</si>
  <si>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</si>
  <si>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</si>
  <si>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</si>
  <si>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</si>
  <si>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</si>
  <si>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</si>
  <si>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</si>
  <si>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</si>
  <si>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</si>
  <si>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</si>
  <si>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</si>
  <si>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</si>
  <si>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</si>
  <si>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</si>
  <si>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</si>
  <si>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</si>
  <si>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</si>
  <si>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</si>
  <si>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</si>
  <si>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</si>
  <si>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</si>
  <si>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</si>
  <si>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</si>
  <si>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</si>
  <si>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</si>
  <si>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</si>
  <si>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</si>
  <si>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</si>
  <si>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</si>
  <si>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</si>
  <si>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</si>
  <si>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</si>
  <si>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</si>
  <si>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</si>
  <si>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</si>
  <si>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</si>
  <si>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</si>
  <si>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</si>
  <si>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</si>
  <si>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</si>
  <si>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</si>
  <si>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</si>
  <si>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</si>
  <si>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</si>
  <si>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</si>
  <si>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</si>
  <si>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</si>
  <si>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</si>
  <si>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</si>
  <si>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</si>
  <si>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</si>
  <si>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</si>
  <si>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</si>
  <si>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</si>
  <si>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</si>
  <si>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</si>
  <si>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</si>
  <si>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</si>
  <si>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</si>
  <si>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</si>
  <si>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</si>
  <si>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</si>
  <si>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</si>
  <si>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</si>
  <si>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</si>
  <si>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</si>
  <si>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</si>
  <si>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</si>
  <si>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</si>
  <si>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</si>
  <si>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</si>
  <si>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</si>
  <si>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</si>
  <si>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</si>
  <si>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</si>
  <si>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</si>
  <si>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</si>
  <si>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</si>
  <si>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</si>
  <si>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</si>
  <si>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</si>
  <si>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</si>
  <si>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</si>
  <si>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</si>
  <si>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</si>
  <si>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</si>
  <si>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</si>
  <si>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</si>
  <si>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</si>
  <si>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</si>
  <si>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</si>
  <si>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</si>
  <si>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</si>
  <si>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</si>
  <si>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</si>
  <si>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</si>
  <si>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</si>
  <si>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</si>
  <si>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</si>
  <si>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</si>
  <si>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</si>
  <si>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</si>
  <si>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</si>
  <si>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</si>
  <si>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</si>
  <si>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</si>
  <si>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</si>
  <si>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</si>
  <si>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</si>
  <si>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</si>
  <si>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</si>
  <si>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</si>
  <si>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</si>
  <si>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</si>
  <si>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</si>
  <si>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</si>
  <si>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</si>
  <si>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</si>
  <si>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</si>
  <si>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</si>
  <si>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</si>
  <si>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</si>
  <si>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</si>
  <si>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</si>
  <si>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</si>
  <si>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</si>
  <si>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</si>
  <si>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</si>
  <si>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</si>
  <si>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</si>
  <si>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</si>
  <si>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</si>
  <si>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</si>
  <si>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</si>
  <si>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</si>
  <si>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</si>
  <si>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</si>
  <si>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</si>
  <si>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</si>
  <si>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</si>
  <si>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</si>
  <si>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</si>
  <si>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</si>
  <si>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</si>
  <si>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</si>
  <si>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</si>
  <si>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</si>
  <si>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</si>
  <si>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</si>
  <si>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</si>
  <si>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</si>
  <si>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</si>
  <si>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</si>
  <si>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</si>
  <si>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</si>
  <si>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</si>
  <si>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</si>
  <si>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</si>
  <si>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</si>
  <si>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</si>
  <si>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</si>
  <si>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</si>
  <si>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</si>
  <si>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</si>
  <si>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</si>
  <si>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</si>
  <si>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</si>
  <si>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</si>
  <si>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</si>
  <si>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</si>
  <si>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</si>
  <si>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</si>
  <si>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</si>
  <si>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</si>
  <si>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</si>
  <si>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</si>
  <si>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</si>
  <si>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</si>
  <si>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</si>
  <si>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</si>
  <si>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</si>
  <si>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</si>
  <si>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</si>
  <si>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</si>
  <si>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</si>
  <si>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</si>
  <si>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</si>
  <si>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</si>
  <si>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</si>
  <si>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</si>
  <si>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</si>
  <si>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</si>
  <si>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</si>
  <si>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</si>
  <si>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</si>
  <si>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</si>
  <si>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</si>
  <si>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</si>
  <si>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</si>
  <si>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</si>
  <si>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</si>
  <si>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</si>
  <si>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</si>
  <si>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</si>
  <si>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</si>
  <si>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</si>
  <si>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</si>
  <si>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</si>
  <si>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</si>
  <si>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</si>
  <si>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</si>
  <si>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</si>
  <si>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</si>
  <si>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</si>
  <si>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</si>
  <si>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</si>
  <si>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</si>
  <si>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</si>
  <si>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</si>
  <si>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</si>
  <si>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</si>
  <si>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</si>
  <si>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</si>
  <si>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</si>
  <si>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</si>
  <si>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</si>
  <si>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</si>
  <si>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</si>
  <si>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</si>
  <si>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</si>
  <si>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</si>
  <si>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</si>
  <si>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</si>
  <si>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</si>
  <si>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</si>
  <si>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</si>
  <si>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</si>
  <si>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</si>
  <si>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</si>
  <si>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</si>
  <si>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</si>
  <si>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</si>
  <si>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</si>
  <si>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</si>
  <si>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</si>
  <si>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</si>
  <si>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</si>
  <si>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</si>
  <si>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</si>
  <si>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</si>
  <si>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</si>
  <si>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</si>
  <si>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</si>
  <si>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</si>
  <si>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</si>
  <si>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</si>
  <si>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</si>
  <si>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</si>
  <si>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</si>
  <si>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</si>
  <si>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</si>
  <si>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</si>
  <si>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</si>
  <si>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</si>
  <si>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</si>
  <si>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</si>
  <si>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</si>
  <si>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</si>
  <si>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</si>
  <si>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</si>
  <si>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</si>
  <si>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</si>
  <si>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</si>
  <si>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</si>
  <si>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</si>
  <si>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</si>
  <si>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</si>
  <si>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</si>
  <si>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</si>
  <si>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</si>
  <si>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</si>
  <si>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</si>
  <si>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</si>
  <si>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</si>
  <si>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</si>
  <si>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</si>
  <si>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</si>
  <si>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</si>
  <si>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</si>
  <si>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</si>
  <si>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</si>
  <si>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</si>
  <si>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</si>
  <si>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</si>
  <si>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</si>
  <si>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</si>
  <si>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</si>
  <si>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</si>
  <si>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</si>
  <si>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</si>
  <si>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</si>
  <si>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</si>
  <si>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</si>
  <si>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</si>
  <si>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</si>
  <si>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</si>
  <si>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</si>
  <si>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</si>
  <si>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</si>
  <si>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</si>
  <si>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</si>
  <si>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</si>
  <si>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</si>
  <si>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</si>
  <si>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</si>
  <si>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</si>
  <si>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</si>
  <si>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</si>
  <si>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</si>
  <si>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</si>
  <si>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</si>
  <si>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</si>
  <si>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</si>
  <si>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</si>
  <si>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</si>
  <si>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</si>
  <si>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</si>
  <si>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</si>
  <si>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</si>
  <si>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</si>
  <si>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</si>
  <si>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</si>
  <si>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</si>
  <si>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</si>
  <si>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</si>
  <si>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</si>
  <si>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</si>
  <si>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</si>
  <si>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</si>
  <si>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</si>
  <si>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</si>
  <si>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</si>
  <si>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</si>
  <si>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</si>
  <si>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</si>
  <si>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</si>
  <si>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</si>
  <si>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</si>
  <si>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</si>
  <si>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</si>
  <si>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</si>
  <si>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</si>
  <si>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</si>
  <si>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</si>
  <si>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</si>
  <si>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</si>
  <si>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</si>
  <si>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</si>
  <si>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</si>
  <si>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</si>
  <si>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</si>
  <si>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</si>
  <si>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</si>
  <si>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</si>
  <si>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</si>
  <si>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</si>
  <si>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</si>
  <si>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</si>
  <si>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</si>
  <si>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</si>
  <si>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</si>
  <si>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</si>
  <si>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</si>
  <si>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</si>
  <si>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</si>
  <si>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</si>
  <si>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</si>
  <si>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</si>
  <si>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</si>
  <si>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</si>
  <si>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</si>
  <si>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</si>
  <si>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</si>
  <si>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</si>
  <si>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</si>
  <si>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</si>
  <si>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</si>
  <si>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</si>
  <si>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</si>
  <si>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</si>
  <si>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</si>
  <si>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</si>
  <si>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</si>
  <si>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</si>
  <si>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</si>
  <si>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</si>
  <si>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</si>
  <si>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</si>
  <si>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</si>
  <si>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</si>
  <si>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</si>
  <si>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</si>
  <si>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</si>
  <si>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</si>
  <si>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</si>
  <si>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</si>
  <si>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</si>
  <si>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</si>
  <si>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</si>
  <si>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</si>
  <si>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</si>
  <si>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</si>
  <si>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</si>
  <si>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</si>
  <si>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</si>
  <si>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</si>
  <si>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</si>
  <si>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</si>
  <si>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</si>
  <si>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</si>
  <si>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</si>
  <si>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</si>
  <si>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</si>
  <si>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</si>
  <si>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</si>
  <si>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</si>
  <si>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</si>
  <si>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</si>
  <si>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</si>
  <si>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</si>
  <si>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</si>
  <si>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</si>
  <si>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</si>
  <si>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</si>
  <si>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</si>
  <si>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</si>
  <si>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</si>
  <si>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</si>
  <si>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</si>
  <si>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</si>
  <si>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</si>
  <si>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</si>
  <si>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</si>
  <si>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</si>
  <si>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</si>
  <si>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</si>
  <si>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</si>
  <si>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</si>
  <si>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</si>
  <si>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</si>
  <si>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</si>
  <si>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</si>
  <si>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</si>
  <si>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</si>
  <si>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</si>
  <si>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</si>
  <si>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</si>
  <si>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</si>
  <si>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</si>
  <si>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</si>
  <si>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</si>
  <si>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</si>
  <si>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</si>
  <si>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</si>
  <si>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</si>
  <si>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</si>
  <si>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</si>
  <si>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</si>
  <si>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</si>
  <si>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</si>
  <si>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</si>
  <si>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</si>
  <si>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</si>
  <si>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</si>
  <si>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</si>
  <si>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</si>
  <si>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</si>
  <si>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</si>
  <si>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</si>
  <si>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</si>
  <si>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</si>
  <si>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</si>
  <si>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</si>
  <si>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</si>
  <si>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</si>
  <si>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</si>
  <si>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</si>
  <si>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</si>
  <si>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</si>
  <si>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</si>
  <si>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</si>
  <si>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</si>
  <si>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</si>
  <si>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</si>
  <si>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</si>
  <si>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</si>
  <si>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</si>
  <si>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</si>
  <si>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</si>
  <si>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</si>
  <si>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</si>
  <si>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</si>
  <si>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</si>
  <si>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</si>
  <si>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</si>
  <si>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</si>
  <si>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</si>
  <si>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</si>
  <si>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</si>
  <si>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</si>
  <si>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</si>
  <si>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</si>
  <si>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</si>
  <si>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</si>
  <si>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</si>
  <si>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</si>
  <si>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</si>
  <si>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</si>
  <si>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</si>
  <si>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</si>
  <si>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</si>
  <si>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</si>
  <si>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</si>
  <si>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</si>
  <si>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</si>
  <si>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</si>
  <si>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</si>
  <si>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</si>
  <si>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</si>
  <si>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</si>
  <si>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</si>
  <si>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</si>
  <si>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</si>
  <si>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</si>
  <si>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</si>
  <si>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</si>
  <si>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</si>
  <si>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</si>
  <si>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</si>
  <si>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</si>
  <si>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</si>
  <si>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</si>
  <si>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</si>
  <si>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</si>
  <si>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</si>
  <si>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</si>
  <si>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</si>
  <si>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</si>
  <si>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</si>
  <si>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</si>
  <si>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</si>
  <si>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</si>
  <si>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</si>
  <si>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</si>
  <si>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</si>
  <si>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</si>
  <si>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</si>
  <si>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</si>
  <si>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</si>
  <si>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</si>
  <si>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</si>
  <si>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</si>
  <si>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</si>
  <si>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</si>
  <si>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</si>
  <si>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</si>
  <si>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</si>
  <si>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</si>
  <si>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</si>
  <si>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</si>
  <si>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</si>
  <si>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</si>
  <si>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</si>
  <si>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</si>
  <si>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</si>
  <si>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</si>
  <si>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</si>
  <si>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</si>
  <si>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</si>
  <si>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</si>
  <si>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</si>
  <si>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</si>
  <si>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</si>
  <si>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</si>
  <si>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</si>
  <si>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</si>
  <si>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</si>
  <si>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</si>
  <si>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</si>
  <si>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</si>
  <si>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</si>
  <si>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</si>
  <si>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</si>
  <si>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</si>
  <si>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</si>
  <si>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</si>
  <si>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</si>
  <si>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</si>
  <si>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</si>
  <si>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</si>
  <si>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</si>
  <si>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</si>
  <si>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</si>
  <si>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</si>
  <si>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</si>
  <si>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</si>
  <si>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</si>
  <si>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</si>
  <si>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</si>
  <si>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</si>
  <si>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</si>
  <si>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</si>
  <si>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</si>
  <si>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</si>
  <si>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</si>
  <si>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</si>
  <si>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</si>
  <si>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</si>
  <si>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</si>
  <si>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</si>
  <si>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</si>
  <si>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</si>
  <si>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</si>
  <si>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</si>
  <si>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</si>
  <si>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</si>
  <si>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</si>
  <si>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</si>
  <si>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</si>
  <si>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</si>
  <si>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</si>
  <si>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</si>
  <si>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</si>
  <si>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</si>
  <si>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</si>
  <si>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</si>
  <si>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</si>
  <si>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</si>
  <si>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</si>
  <si>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</si>
  <si>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</si>
  <si>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</si>
  <si>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</si>
  <si>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</si>
  <si>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</si>
  <si>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</si>
  <si>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</si>
  <si>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</si>
  <si>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</si>
  <si>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</si>
  <si>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</si>
  <si>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</si>
  <si>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</si>
  <si>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</si>
  <si>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</si>
  <si>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</si>
  <si>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</si>
  <si>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</si>
  <si>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</si>
  <si>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</si>
  <si>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</si>
  <si>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</si>
  <si>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</si>
  <si>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</si>
  <si>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</si>
  <si>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</si>
  <si>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</si>
  <si>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</si>
  <si>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</si>
  <si>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</si>
  <si>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</si>
  <si>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</si>
  <si>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</si>
  <si>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</si>
  <si>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</si>
  <si>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</si>
  <si>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</si>
  <si>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</si>
  <si>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</si>
  <si>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</si>
  <si>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</si>
  <si>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</si>
  <si>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</si>
  <si>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</si>
  <si>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</si>
  <si>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</si>
  <si>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</si>
  <si>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</si>
  <si>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</si>
  <si>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</si>
  <si>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</si>
  <si>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</si>
  <si>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</si>
  <si>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</si>
  <si>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</si>
  <si>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</si>
  <si>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</si>
  <si>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</si>
  <si>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</si>
  <si>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</si>
  <si>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</si>
  <si>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</si>
  <si>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</si>
  <si>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</si>
  <si>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</si>
  <si>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</si>
  <si>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</si>
  <si>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</si>
  <si>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</si>
  <si>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</si>
  <si>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</si>
  <si>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</si>
  <si>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</si>
  <si>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</si>
  <si>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</si>
  <si>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</si>
  <si>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</si>
  <si>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</si>
  <si>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</si>
  <si>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</si>
  <si>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</si>
  <si>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</si>
  <si>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</si>
  <si>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</si>
  <si>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</si>
  <si>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</si>
  <si>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</si>
  <si>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</si>
  <si>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</si>
  <si>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</si>
  <si>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</si>
  <si>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</si>
  <si>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</si>
  <si>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</si>
  <si>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</si>
  <si>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</si>
  <si>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</si>
  <si>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</si>
  <si>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</si>
  <si>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</si>
  <si>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</si>
  <si>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</si>
  <si>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</si>
  <si>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</si>
  <si>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</si>
  <si>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</si>
  <si>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</si>
  <si>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</si>
  <si>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</si>
  <si>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</si>
  <si>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</si>
  <si>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</si>
  <si>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</si>
  <si>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</si>
  <si>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</si>
  <si>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</si>
  <si>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</si>
  <si>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</si>
  <si>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</si>
  <si>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</si>
  <si>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</si>
  <si>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</si>
  <si>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</si>
  <si>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</si>
  <si>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</si>
  <si>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</si>
  <si>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</si>
  <si>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</si>
  <si>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</si>
  <si>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</si>
  <si>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</si>
  <si>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</si>
  <si>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</si>
  <si>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</si>
  <si>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</si>
  <si>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</si>
  <si>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</si>
  <si>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</si>
  <si>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</si>
  <si>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</si>
  <si>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</si>
  <si>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</si>
  <si>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</si>
  <si>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</si>
  <si>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</si>
  <si>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</si>
  <si>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</si>
  <si>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</si>
  <si>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</si>
  <si>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</si>
  <si>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</si>
  <si>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</si>
  <si>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</si>
  <si>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</si>
  <si>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</si>
  <si>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</si>
  <si>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</si>
  <si>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</si>
  <si>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</si>
  <si>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</si>
  <si>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</si>
  <si>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</si>
  <si>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</si>
  <si>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</si>
  <si>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</si>
  <si>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</si>
  <si>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</si>
  <si>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</si>
  <si>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</si>
  <si>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</si>
  <si>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</si>
  <si>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</si>
  <si>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</si>
  <si>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</si>
  <si>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</si>
  <si>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</si>
  <si>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</si>
  <si>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</si>
  <si>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</si>
  <si>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</si>
  <si>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</si>
  <si>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</si>
  <si>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</si>
  <si>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</si>
  <si>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</si>
  <si>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</si>
  <si>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</si>
  <si>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</si>
  <si>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</si>
  <si>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</si>
  <si>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</si>
  <si>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</si>
  <si>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</si>
  <si>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</si>
  <si>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</si>
  <si>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</si>
  <si>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</si>
  <si>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</si>
  <si>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</si>
  <si>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</si>
  <si>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</si>
  <si>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</si>
  <si>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</si>
  <si>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</si>
  <si>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</si>
  <si>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</si>
  <si>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</si>
  <si>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</si>
  <si>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</si>
  <si>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</si>
  <si>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</si>
  <si>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</si>
  <si>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</si>
  <si>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</si>
  <si>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</si>
  <si>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</si>
  <si>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</si>
  <si>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</si>
  <si>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</si>
  <si>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</si>
  <si>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</si>
  <si>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</si>
  <si>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</si>
  <si>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</si>
  <si>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</si>
  <si>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</si>
  <si>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</si>
  <si>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</si>
  <si>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</si>
  <si>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</si>
  <si>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</si>
  <si>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</si>
  <si>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</si>
  <si>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</si>
  <si>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</si>
  <si>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</si>
  <si>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</si>
  <si>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</si>
  <si>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</si>
  <si>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</si>
  <si>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</si>
  <si>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</si>
  <si>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</si>
  <si>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</si>
  <si>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</si>
  <si>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</si>
  <si>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</si>
  <si>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</si>
  <si>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</si>
  <si>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</si>
  <si>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</si>
  <si>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</si>
  <si>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</si>
  <si>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</si>
  <si>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</si>
  <si>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</si>
  <si>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</si>
  <si>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</si>
  <si>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</si>
  <si>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</si>
  <si>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</si>
  <si>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</si>
  <si>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</si>
  <si>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</si>
  <si>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</si>
  <si>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</si>
  <si>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</si>
  <si>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</si>
  <si>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</si>
  <si>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</si>
  <si>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</si>
  <si>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</si>
  <si>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</si>
  <si>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</si>
  <si>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</si>
  <si>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</si>
  <si>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</si>
  <si>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</si>
  <si>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</si>
  <si>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</si>
  <si>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</si>
  <si>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</si>
  <si>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</si>
  <si>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</si>
  <si>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</si>
  <si>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</si>
  <si>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</si>
  <si>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</si>
  <si>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</si>
  <si>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</si>
  <si>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</si>
  <si>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</si>
  <si>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</si>
  <si>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</si>
  <si>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</si>
  <si>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</si>
  <si>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</si>
  <si>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</si>
  <si>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</si>
  <si>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</si>
  <si>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</si>
  <si>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</si>
  <si>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</si>
  <si>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</si>
  <si>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</si>
  <si>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</si>
  <si>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</si>
  <si>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</si>
  <si>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</si>
  <si>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</si>
  <si>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</si>
  <si>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</si>
  <si>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</si>
  <si>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</si>
  <si>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</si>
  <si>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</si>
  <si>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</si>
  <si>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</si>
  <si>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</si>
  <si>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</si>
  <si>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</si>
  <si>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</si>
  <si>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</si>
  <si>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</si>
  <si>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</si>
  <si>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</si>
  <si>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</si>
  <si>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</si>
  <si>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</si>
  <si>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</si>
  <si>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</si>
  <si>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</si>
  <si>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</si>
  <si>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</si>
  <si>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</si>
  <si>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</si>
  <si>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</si>
  <si>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</si>
  <si>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</si>
  <si>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</si>
  <si>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</si>
  <si>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</si>
  <si>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</si>
  <si>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</si>
  <si>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</si>
  <si>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</si>
  <si>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</si>
  <si>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</si>
  <si>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</si>
  <si>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</si>
  <si>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</si>
  <si>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</si>
  <si>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</si>
  <si>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</si>
  <si>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</si>
  <si>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</si>
  <si>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</si>
  <si>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</si>
  <si>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</si>
  <si>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</si>
  <si>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</si>
  <si>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</si>
  <si>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</si>
  <si>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</si>
  <si>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</si>
  <si>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</si>
  <si>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</si>
  <si>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</si>
  <si>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</si>
  <si>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</si>
  <si>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</si>
  <si>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</si>
  <si>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</si>
  <si>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</si>
  <si>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</si>
  <si>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</si>
  <si>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</si>
  <si>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</si>
  <si>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</si>
  <si>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</si>
  <si>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</si>
  <si>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</si>
  <si>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</si>
  <si>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</si>
  <si>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</si>
  <si>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</si>
  <si>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</si>
  <si>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</si>
  <si>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</si>
  <si>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</si>
  <si>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</si>
  <si>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</si>
  <si>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</si>
  <si>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</si>
  <si>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</si>
  <si>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</si>
  <si>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</si>
  <si>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</si>
  <si>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</si>
  <si>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</si>
  <si>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</si>
  <si>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</si>
  <si>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</si>
  <si>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</si>
  <si>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</si>
  <si>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</si>
  <si>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</si>
  <si>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</si>
  <si>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</si>
  <si>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</si>
  <si>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</si>
  <si>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</si>
  <si>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</si>
  <si>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</si>
  <si>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</si>
  <si>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</si>
  <si>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</si>
  <si>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</si>
  <si>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</si>
  <si>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</si>
  <si>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</si>
  <si>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</si>
  <si>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</si>
  <si>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</si>
  <si>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</si>
  <si>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</si>
  <si>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</si>
  <si>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</si>
  <si>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</si>
  <si>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</si>
  <si>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</si>
  <si>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</si>
  <si>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</si>
  <si>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</si>
  <si>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</si>
  <si>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</si>
  <si>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</si>
  <si>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</si>
  <si>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</si>
  <si>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</si>
  <si>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</si>
  <si>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</si>
  <si>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</si>
  <si>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</si>
  <si>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</si>
  <si>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</si>
  <si>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</si>
  <si>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</si>
  <si>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</si>
  <si>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</si>
  <si>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</si>
  <si>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</si>
  <si>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</si>
  <si>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</si>
  <si>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</si>
  <si>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</si>
  <si>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</si>
  <si>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</si>
  <si>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</si>
  <si>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</si>
  <si>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</si>
  <si>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</si>
  <si>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</si>
  <si>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</si>
  <si>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</si>
  <si>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</si>
  <si>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</si>
  <si>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</si>
  <si>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</si>
  <si>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</si>
  <si>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</si>
  <si>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</si>
  <si>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</si>
  <si>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</si>
  <si>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</si>
  <si>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</si>
  <si>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</si>
  <si>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</si>
  <si>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</si>
  <si>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</si>
  <si>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</si>
  <si>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</si>
  <si>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</si>
  <si>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</si>
  <si>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</si>
  <si>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</si>
  <si>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</si>
  <si>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</si>
  <si>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</si>
  <si>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</si>
  <si>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</si>
  <si>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</si>
  <si>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</si>
  <si>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</si>
  <si>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</si>
  <si>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</si>
  <si>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</si>
  <si>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</si>
  <si>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</si>
  <si>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</si>
  <si>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</si>
  <si>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</si>
  <si>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</si>
  <si>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</si>
  <si>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</si>
  <si>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</si>
  <si>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</si>
  <si>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</si>
  <si>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</si>
  <si>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</si>
  <si>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</si>
  <si>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</si>
  <si>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</si>
  <si>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</si>
  <si>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</si>
  <si>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</si>
  <si>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</si>
  <si>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</si>
  <si>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</si>
  <si>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</si>
  <si>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</si>
  <si>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</si>
  <si>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</si>
  <si>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</si>
  <si>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</si>
  <si>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</si>
  <si>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</si>
  <si>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</si>
  <si>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</si>
  <si>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</si>
  <si>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</si>
  <si>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</si>
  <si>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</si>
  <si>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</si>
  <si>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</si>
  <si>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</si>
  <si>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</si>
  <si>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</si>
  <si>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</si>
  <si>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</si>
  <si>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</si>
  <si>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</si>
  <si>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</si>
  <si>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</si>
  <si>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</si>
  <si>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</si>
  <si>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</si>
  <si>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</si>
  <si>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</si>
  <si>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</si>
  <si>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</si>
  <si>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</si>
  <si>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</si>
  <si>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</si>
  <si>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</si>
  <si>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</si>
  <si>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</si>
  <si>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</si>
  <si>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</si>
  <si>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</si>
  <si>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</si>
  <si>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</si>
  <si>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</si>
  <si>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</si>
  <si>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</si>
  <si>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</si>
  <si>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</si>
  <si>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</si>
  <si>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</si>
  <si>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</si>
  <si>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</si>
  <si>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</si>
  <si>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</si>
  <si>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</si>
  <si>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</si>
  <si>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</si>
  <si>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</si>
  <si>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</si>
  <si>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</si>
  <si>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</si>
  <si>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</si>
  <si>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</si>
  <si>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</si>
  <si>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</si>
  <si>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</si>
  <si>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</si>
  <si>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</si>
  <si>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</si>
  <si>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</si>
  <si>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</si>
  <si>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</si>
  <si>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</si>
  <si>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</si>
  <si>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</si>
  <si>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</si>
  <si>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</si>
  <si>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</si>
  <si>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</si>
  <si>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</si>
  <si>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</si>
  <si>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</si>
  <si>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</si>
  <si>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</si>
  <si>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</si>
  <si>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</si>
  <si>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</si>
  <si>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</si>
  <si>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</si>
  <si>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</si>
  <si>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</si>
  <si>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</si>
  <si>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</si>
  <si>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</si>
  <si>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</si>
  <si>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</si>
  <si>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</si>
  <si>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</si>
  <si>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</si>
  <si>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</si>
  <si>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</si>
  <si>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</si>
  <si>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</si>
  <si>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</si>
  <si>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</si>
  <si>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</si>
  <si>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</si>
  <si>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</si>
  <si>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</si>
  <si>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</si>
  <si>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</si>
  <si>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</si>
  <si>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</si>
  <si>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</si>
  <si>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</si>
  <si>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</si>
  <si>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</si>
  <si>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</si>
  <si>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</si>
  <si>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</si>
  <si>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</si>
  <si>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</si>
  <si>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</si>
  <si>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</si>
  <si>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</si>
  <si>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</si>
  <si>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</si>
  <si>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</si>
  <si>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</si>
  <si>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</si>
  <si>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</si>
  <si>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</si>
  <si>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</si>
  <si>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</si>
  <si>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</si>
  <si>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</si>
  <si>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</si>
  <si>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</si>
  <si>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</si>
  <si>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</si>
  <si>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</si>
  <si>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</si>
  <si>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</si>
  <si>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</si>
  <si>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</si>
  <si>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</si>
  <si>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</si>
  <si>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</si>
  <si>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</si>
  <si>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</si>
  <si>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</si>
  <si>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</si>
  <si>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</si>
  <si>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</si>
  <si>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</si>
  <si>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</si>
  <si>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</si>
  <si>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</si>
  <si>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</si>
  <si>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</si>
  <si>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</si>
  <si>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</si>
  <si>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</si>
  <si>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</si>
  <si>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</si>
  <si>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</si>
  <si>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</si>
  <si>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</si>
  <si>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</si>
  <si>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</si>
  <si>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</si>
  <si>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</si>
  <si>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</si>
  <si>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</si>
  <si>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</si>
  <si>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</si>
  <si>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</si>
  <si>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</si>
  <si>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</si>
  <si>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</si>
  <si>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</si>
  <si>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</si>
  <si>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</si>
  <si>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</si>
  <si>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</si>
  <si>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</si>
  <si>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</si>
  <si>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</si>
  <si>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</si>
  <si>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</si>
  <si>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</si>
  <si>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</si>
  <si>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</si>
  <si>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</si>
  <si>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</si>
  <si>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</si>
  <si>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</si>
  <si>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</si>
  <si>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</si>
  <si>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</si>
  <si>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</si>
  <si>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</si>
  <si>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</si>
  <si>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</si>
  <si>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</si>
  <si>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</si>
  <si>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</si>
  <si>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</si>
  <si>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</si>
  <si>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</si>
  <si>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</si>
  <si>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</si>
  <si>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</si>
  <si>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</si>
  <si>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</si>
  <si>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</si>
  <si>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</si>
  <si>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</si>
  <si>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</si>
  <si>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</si>
  <si>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</si>
  <si>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</si>
  <si>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</si>
  <si>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</si>
  <si>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</si>
  <si>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</si>
  <si>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</si>
  <si>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</si>
  <si>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</si>
  <si>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</si>
  <si>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</si>
  <si>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</si>
  <si>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</si>
  <si>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</si>
  <si>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</si>
  <si>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</si>
  <si>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</si>
  <si>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</si>
  <si>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</si>
  <si>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</si>
  <si>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</si>
  <si>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</si>
  <si>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</si>
  <si>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</si>
  <si>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</si>
  <si>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</si>
  <si>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</si>
  <si>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</si>
  <si>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</si>
  <si>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</si>
  <si>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</si>
  <si>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</si>
  <si>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</si>
  <si>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</si>
  <si>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</si>
  <si>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</si>
  <si>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</si>
  <si>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</si>
  <si>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</si>
  <si>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</si>
  <si>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</si>
  <si>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</si>
  <si>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</si>
  <si>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</si>
  <si>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</si>
  <si>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</si>
  <si>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</si>
  <si>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</si>
  <si>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</si>
  <si>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</si>
  <si>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</si>
  <si>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</si>
  <si>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</si>
  <si>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</si>
  <si>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</si>
  <si>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</si>
  <si>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</si>
  <si>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</si>
  <si>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</si>
  <si>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</si>
  <si>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</si>
  <si>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</si>
  <si>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</si>
  <si>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</si>
  <si>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</si>
  <si>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</si>
  <si>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</si>
  <si>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</si>
  <si>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</si>
  <si>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</si>
  <si>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</si>
  <si>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</si>
  <si>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</si>
  <si>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</si>
  <si>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</si>
  <si>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</si>
  <si>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</si>
  <si>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</si>
  <si>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</si>
  <si>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</si>
  <si>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</si>
  <si>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</si>
  <si>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</si>
  <si>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</si>
  <si>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</si>
  <si>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</si>
  <si>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</si>
  <si>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</si>
  <si>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</si>
  <si>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</si>
  <si>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</si>
  <si>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</si>
  <si>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</si>
  <si>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</si>
  <si>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</si>
  <si>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</si>
  <si>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</si>
  <si>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</si>
  <si>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</si>
  <si>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</si>
  <si>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</si>
  <si>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</si>
  <si>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</si>
  <si>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</si>
  <si>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</si>
  <si>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</si>
  <si>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</si>
  <si>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</si>
  <si>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</si>
  <si>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</si>
  <si>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</si>
  <si>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</si>
  <si>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</si>
  <si>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</si>
  <si>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</si>
  <si>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</si>
  <si>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</si>
  <si>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</si>
  <si>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</si>
  <si>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</si>
  <si>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</si>
  <si>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</si>
  <si>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</si>
  <si>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</si>
  <si>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</si>
  <si>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</si>
  <si>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</si>
  <si>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</si>
  <si>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</si>
  <si>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</si>
  <si>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</si>
  <si>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</si>
  <si>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</si>
  <si>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</si>
  <si>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</si>
  <si>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</si>
  <si>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</si>
  <si>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</si>
  <si>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</si>
  <si>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</si>
  <si>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</si>
  <si>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</si>
  <si>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</si>
  <si>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</si>
  <si>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</si>
  <si>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</si>
  <si>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</si>
  <si>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</si>
  <si>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</si>
  <si>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</si>
  <si>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</si>
  <si>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</si>
  <si>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</si>
  <si>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</si>
  <si>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</si>
  <si>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</si>
  <si>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</si>
  <si>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</si>
  <si>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</si>
  <si>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</si>
  <si>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</si>
  <si>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</si>
  <si>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</si>
  <si>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</si>
  <si>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</si>
  <si>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</si>
  <si>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</si>
  <si>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</si>
  <si>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</si>
  <si>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</si>
  <si>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</si>
  <si>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</si>
  <si>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</si>
  <si>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</si>
  <si>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</si>
  <si>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</si>
  <si>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</si>
  <si>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</si>
  <si>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</si>
  <si>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</si>
  <si>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</si>
  <si>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</si>
  <si>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</si>
  <si>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</si>
  <si>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</si>
  <si>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</si>
  <si>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</si>
  <si>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</si>
  <si>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</si>
  <si>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</si>
  <si>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</si>
  <si>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</si>
  <si>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</si>
  <si>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</si>
  <si>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</si>
  <si>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</si>
  <si>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</si>
  <si>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</si>
  <si>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</si>
  <si>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</si>
  <si>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</si>
  <si>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</si>
  <si>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</si>
  <si>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</si>
  <si>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</si>
  <si>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</si>
  <si>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</si>
  <si>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</si>
  <si>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</si>
  <si>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</si>
  <si>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</si>
  <si>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</si>
  <si>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</si>
  <si>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</si>
  <si>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</si>
  <si>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</si>
  <si>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</si>
  <si>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</si>
  <si>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</si>
  <si>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</si>
  <si>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</si>
  <si>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</si>
  <si>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</si>
  <si>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</si>
  <si>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</si>
  <si>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</si>
  <si>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</si>
  <si>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</si>
  <si>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</si>
  <si>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</si>
  <si>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</si>
  <si>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</si>
  <si>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</si>
  <si>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</si>
  <si>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</si>
  <si>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</si>
  <si>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</si>
  <si>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</si>
  <si>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</si>
  <si>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</si>
  <si>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</si>
  <si>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</si>
  <si>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</si>
  <si>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</si>
  <si>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</si>
  <si>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</si>
  <si>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</si>
  <si>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</si>
  <si>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</si>
  <si>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</si>
  <si>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</si>
  <si>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</si>
  <si>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</si>
  <si>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</si>
  <si>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</si>
  <si>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</si>
  <si>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</si>
  <si>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</si>
  <si>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</si>
  <si>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</si>
  <si>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</si>
  <si>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</si>
  <si>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</si>
  <si>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</si>
  <si>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</si>
  <si>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</si>
  <si>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</si>
  <si>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</si>
  <si>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</si>
  <si>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</si>
  <si>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</si>
  <si>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</si>
  <si>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</si>
  <si>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</si>
  <si>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</si>
  <si>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</si>
  <si>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</si>
  <si>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</si>
  <si>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</si>
  <si>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</si>
  <si>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</si>
  <si>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</si>
  <si>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</si>
  <si>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</si>
  <si>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</si>
  <si>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</si>
  <si>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</si>
  <si>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</si>
  <si>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</si>
  <si>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</si>
  <si>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</si>
  <si>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</si>
  <si>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</si>
  <si>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</si>
  <si>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</si>
  <si>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</si>
  <si>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</si>
  <si>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</si>
  <si>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</si>
  <si>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</si>
  <si>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</si>
  <si>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</si>
  <si>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</si>
  <si>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</si>
  <si>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</si>
  <si>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</si>
  <si>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</si>
  <si>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</si>
  <si>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</si>
  <si>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</si>
  <si>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</si>
  <si>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</si>
  <si>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</si>
  <si>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</si>
  <si>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</si>
  <si>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</si>
  <si>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</si>
  <si>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</si>
  <si>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</si>
  <si>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</si>
  <si>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</si>
  <si>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</si>
  <si>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</si>
  <si>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</si>
  <si>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</si>
  <si>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</si>
  <si>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</si>
  <si>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</si>
  <si>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</si>
  <si>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</si>
  <si>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</si>
  <si>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</si>
  <si>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</si>
  <si>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</si>
  <si>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</si>
  <si>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</si>
  <si>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</si>
  <si>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</si>
  <si>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</si>
  <si>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</si>
  <si>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</si>
  <si>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</si>
  <si>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</si>
  <si>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</si>
  <si>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</si>
  <si>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</si>
  <si>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</si>
  <si>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</si>
  <si>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</si>
  <si>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</si>
  <si>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</si>
  <si>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</si>
  <si>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</si>
  <si>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</si>
  <si>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</si>
  <si>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</si>
  <si>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</si>
  <si>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</si>
  <si>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</si>
  <si>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</si>
  <si>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</si>
  <si>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</si>
  <si>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</si>
  <si>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</si>
  <si>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</si>
  <si>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</si>
  <si>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</si>
  <si>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</si>
  <si>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</si>
  <si>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</si>
  <si>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</si>
  <si>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</si>
  <si>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</si>
  <si>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</si>
  <si>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</si>
  <si>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</si>
  <si>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</si>
  <si>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</si>
  <si>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</si>
  <si>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</si>
  <si>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</si>
  <si>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</si>
  <si>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</si>
  <si>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</si>
  <si>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</si>
  <si>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</si>
  <si>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</si>
  <si>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</si>
  <si>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</si>
  <si>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</si>
  <si>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</si>
  <si>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</si>
  <si>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</si>
  <si>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</si>
  <si>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</si>
  <si>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</si>
  <si>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</si>
  <si>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</si>
  <si>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</si>
  <si>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</si>
  <si>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</si>
  <si>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</si>
  <si>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</si>
  <si>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</si>
  <si>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</si>
  <si>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</si>
  <si>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</si>
  <si>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</si>
  <si>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</si>
  <si>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</si>
  <si>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</si>
  <si>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</si>
  <si>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</si>
  <si>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</si>
  <si>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</si>
  <si>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</si>
  <si>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</si>
  <si>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</si>
  <si>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</si>
  <si>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</si>
  <si>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</si>
  <si>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</si>
  <si>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</si>
  <si>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</si>
  <si>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</si>
  <si>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</si>
  <si>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</si>
  <si>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</si>
  <si>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</si>
  <si>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</si>
  <si>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</si>
  <si>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</si>
  <si>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</si>
  <si>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</si>
  <si>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</si>
  <si>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</si>
  <si>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</si>
  <si>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</si>
  <si>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</si>
  <si>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</si>
  <si>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</si>
  <si>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</si>
  <si>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</si>
  <si>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</si>
  <si>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</si>
  <si>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</si>
  <si>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</si>
  <si>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</si>
  <si>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</si>
  <si>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</si>
  <si>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</si>
  <si>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</si>
  <si>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</si>
  <si>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</si>
  <si>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</si>
  <si>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</si>
  <si>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</si>
  <si>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</si>
  <si>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</si>
  <si>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</si>
  <si>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</si>
  <si>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</si>
  <si>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</si>
  <si>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</si>
  <si>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</si>
  <si>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</si>
  <si>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</si>
  <si>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</si>
  <si>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</si>
  <si>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</si>
  <si>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</si>
  <si>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</si>
  <si>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</si>
  <si>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</si>
  <si>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</si>
  <si>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</si>
  <si>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</si>
  <si>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</si>
  <si>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</si>
  <si>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</si>
  <si>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</si>
  <si>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</si>
  <si>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</si>
  <si>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</si>
  <si>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</si>
  <si>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</si>
  <si>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</si>
  <si>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</si>
  <si>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</si>
  <si>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</si>
  <si>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</si>
  <si>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</si>
  <si>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</si>
  <si>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</si>
  <si>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</si>
  <si>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</si>
  <si>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</si>
  <si>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</si>
  <si>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</si>
  <si>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</si>
  <si>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</si>
  <si>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</si>
  <si>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</si>
  <si>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</si>
  <si>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</si>
  <si>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</si>
  <si>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</si>
  <si>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</si>
  <si>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</si>
  <si>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</si>
  <si>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</si>
  <si>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</si>
  <si>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</si>
  <si>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</si>
  <si>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</si>
  <si>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</si>
  <si>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</si>
  <si>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</si>
  <si>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</si>
  <si>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</si>
  <si>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</si>
  <si>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</si>
  <si>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</si>
  <si>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</si>
  <si>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</si>
  <si>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</si>
  <si>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</si>
  <si>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</si>
  <si>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</si>
  <si>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</si>
  <si>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</si>
  <si>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</si>
  <si>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</si>
  <si>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</si>
  <si>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</si>
  <si>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</si>
  <si>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</si>
  <si>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</si>
  <si>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</si>
  <si>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</si>
  <si>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</si>
  <si>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</si>
  <si>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</si>
  <si>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</si>
  <si>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</si>
  <si>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</si>
  <si>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</si>
  <si>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</si>
  <si>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</si>
  <si>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</si>
  <si>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</si>
  <si>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</si>
  <si>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</si>
  <si>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</si>
  <si>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</si>
  <si>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</si>
  <si>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</si>
  <si>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</si>
  <si>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</si>
  <si>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</si>
  <si>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</si>
  <si>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</si>
  <si>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</si>
  <si>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</si>
  <si>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</si>
  <si>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</si>
  <si>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</si>
  <si>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</si>
  <si>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</si>
  <si>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</si>
  <si>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</si>
  <si>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</si>
  <si>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</si>
  <si>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</si>
  <si>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</si>
  <si>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</si>
  <si>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</si>
  <si>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</si>
  <si>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</si>
  <si>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</si>
  <si>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</si>
  <si>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</si>
  <si>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</si>
  <si>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</si>
  <si>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</si>
  <si>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</si>
  <si>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</si>
  <si>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</si>
  <si>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</si>
  <si>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</si>
  <si>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</si>
  <si>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</si>
  <si>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</si>
  <si>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</si>
  <si>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</si>
  <si>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</si>
  <si>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</si>
  <si>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</si>
  <si>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</si>
  <si>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</si>
  <si>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</si>
  <si>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</si>
  <si>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</si>
  <si>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</si>
  <si>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</si>
  <si>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</si>
  <si>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</si>
  <si>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</si>
  <si>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</si>
  <si>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</si>
  <si>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</si>
  <si>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</si>
  <si>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</si>
  <si>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</si>
  <si>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</si>
  <si>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</si>
  <si>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</si>
  <si>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</si>
  <si>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</si>
  <si>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</si>
  <si>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</si>
  <si>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</si>
  <si>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</si>
  <si>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</si>
  <si>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</si>
  <si>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</si>
  <si>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</si>
  <si>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</si>
  <si>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</si>
  <si>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</si>
  <si>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</si>
  <si>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</si>
  <si>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</si>
  <si>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</si>
  <si>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</si>
  <si>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</si>
  <si>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</si>
  <si>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</si>
  <si>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</si>
  <si>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</si>
  <si>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</si>
  <si>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</si>
  <si>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</si>
  <si>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</si>
  <si>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</si>
  <si>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</si>
  <si>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</si>
  <si>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</si>
  <si>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</si>
  <si>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</si>
  <si>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</si>
  <si>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</si>
  <si>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</si>
  <si>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</si>
  <si>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</si>
  <si>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</si>
  <si>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</si>
  <si>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</si>
  <si>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</si>
  <si>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</si>
  <si>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</si>
  <si>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</si>
  <si>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</si>
  <si>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</si>
  <si>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</si>
  <si>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</si>
  <si>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</si>
  <si>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</si>
  <si>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</si>
  <si>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</si>
  <si>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</si>
  <si>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</si>
  <si>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</si>
  <si>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</si>
  <si>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</si>
  <si>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</si>
  <si>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</si>
  <si>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</si>
  <si>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</si>
  <si>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</si>
  <si>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</si>
  <si>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</si>
  <si>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</si>
  <si>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</si>
  <si>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</si>
  <si>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</si>
  <si>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</si>
  <si>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</si>
  <si>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</si>
  <si>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</si>
  <si>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</si>
  <si>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</si>
  <si>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</si>
  <si>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</si>
  <si>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</si>
  <si>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</si>
  <si>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</si>
  <si>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</si>
  <si>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</si>
  <si>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</si>
  <si>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</si>
  <si>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</si>
  <si>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</si>
  <si>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</si>
  <si>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</si>
  <si>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</si>
  <si>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</si>
  <si>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</si>
  <si>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</si>
  <si>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</si>
  <si>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</si>
  <si>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</si>
  <si>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</si>
  <si>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</si>
  <si>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</si>
  <si>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</si>
  <si>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</si>
  <si>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</si>
  <si>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</si>
  <si>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</si>
  <si>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</si>
  <si>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</si>
  <si>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</si>
  <si>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</si>
  <si>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</si>
  <si>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</si>
  <si>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</si>
  <si>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</si>
  <si>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</si>
  <si>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</si>
  <si>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</si>
  <si>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</si>
  <si>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</si>
  <si>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</si>
  <si>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</si>
  <si>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</si>
  <si>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</si>
  <si>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</si>
  <si>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</si>
  <si>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</si>
  <si>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</si>
  <si>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</si>
  <si>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</si>
  <si>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</si>
  <si>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</si>
  <si>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</si>
  <si>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</si>
  <si>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</si>
  <si>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</si>
  <si>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</si>
  <si>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</si>
  <si>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</si>
  <si>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</si>
  <si>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</si>
  <si>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</si>
  <si>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</si>
  <si>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</si>
  <si>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</si>
  <si>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</si>
  <si>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</si>
  <si>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</si>
  <si>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</si>
  <si>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</si>
  <si>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</si>
  <si>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</si>
  <si>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</si>
  <si>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</si>
  <si>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</si>
  <si>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</si>
  <si>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</si>
  <si>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</si>
  <si>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</si>
  <si>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</si>
  <si>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</si>
  <si>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</si>
  <si>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</si>
  <si>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</si>
  <si>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</si>
  <si>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</si>
  <si>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</si>
  <si>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</si>
  <si>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</si>
  <si>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</si>
  <si>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</si>
  <si>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</si>
  <si>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</si>
  <si>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</si>
  <si>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</si>
  <si>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</si>
  <si>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</si>
  <si>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</si>
  <si>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</si>
  <si>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</si>
  <si>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</si>
  <si>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</si>
  <si>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</si>
  <si>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</si>
  <si>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</si>
  <si>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</si>
  <si>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</si>
  <si>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</si>
  <si>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</si>
  <si>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</si>
  <si>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</si>
  <si>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</si>
  <si>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</si>
  <si>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</si>
  <si>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</si>
  <si>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</si>
  <si>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</si>
  <si>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</si>
  <si>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</si>
  <si>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</si>
  <si>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</si>
  <si>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</si>
  <si>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</si>
  <si>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</si>
  <si>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</si>
  <si>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</si>
  <si>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</si>
  <si>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</si>
  <si>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</si>
  <si>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</si>
  <si>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</si>
  <si>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</si>
  <si>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</si>
  <si>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</si>
  <si>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</si>
  <si>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</si>
  <si>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</si>
  <si>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</si>
  <si>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</si>
  <si>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</si>
  <si>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</si>
  <si>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</si>
  <si>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</si>
  <si>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</si>
  <si>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</si>
  <si>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</si>
  <si>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</si>
  <si>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</si>
  <si>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</si>
  <si>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</si>
  <si>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</si>
  <si>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</si>
  <si>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</si>
  <si>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</si>
  <si>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</si>
  <si>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</si>
  <si>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</si>
  <si>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</si>
  <si>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</si>
  <si>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</si>
  <si>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</si>
  <si>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</si>
  <si>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</si>
  <si>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</si>
  <si>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</si>
  <si>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</si>
  <si>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</si>
  <si>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</si>
  <si>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</si>
  <si>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</si>
  <si>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</si>
  <si>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</si>
  <si>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</si>
  <si>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</si>
  <si>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</si>
  <si>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</si>
  <si>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</si>
  <si>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</si>
  <si>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</si>
  <si>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</si>
  <si>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</si>
  <si>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</si>
  <si>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</si>
  <si>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</si>
  <si>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</si>
  <si>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</si>
  <si>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</si>
  <si>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</si>
  <si>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</si>
  <si>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</si>
  <si>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</si>
  <si>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</si>
  <si>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</si>
  <si>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</si>
  <si>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</si>
  <si>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</si>
  <si>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</si>
  <si>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</si>
  <si>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</si>
  <si>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</si>
  <si>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</si>
  <si>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</si>
  <si>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</si>
  <si>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</si>
  <si>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</si>
  <si>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</si>
  <si>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</si>
  <si>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</si>
  <si>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</si>
  <si>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</si>
  <si>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</si>
  <si>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</si>
  <si>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</si>
  <si>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</si>
  <si>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</si>
  <si>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</si>
  <si>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</si>
  <si>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</si>
  <si>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</si>
  <si>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</si>
  <si>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</si>
  <si>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</si>
  <si>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</si>
  <si>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</si>
  <si>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</si>
  <si>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</si>
  <si>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</si>
  <si>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</si>
  <si>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</si>
  <si>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</si>
  <si>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</si>
  <si>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</si>
  <si>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</si>
  <si>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</si>
  <si>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</si>
  <si>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</si>
  <si>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</si>
  <si>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</si>
  <si>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</si>
  <si>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</si>
  <si>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</si>
  <si>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</si>
  <si>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</si>
  <si>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</si>
  <si>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</si>
  <si>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</si>
  <si>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</si>
  <si>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</si>
  <si>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</si>
  <si>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</si>
  <si>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</si>
  <si>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</si>
  <si>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</si>
  <si>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</si>
  <si>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</si>
  <si>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</si>
  <si>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</si>
  <si>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</si>
  <si>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</si>
  <si>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</si>
  <si>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</si>
  <si>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</si>
  <si>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</si>
  <si>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</si>
  <si>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</si>
  <si>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</si>
  <si>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</si>
  <si>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</si>
  <si>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</si>
  <si>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</si>
  <si>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</si>
  <si>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</si>
  <si>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</si>
  <si>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</si>
  <si>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</si>
  <si>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</si>
  <si>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</si>
  <si>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</si>
  <si>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</si>
  <si>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</si>
  <si>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</si>
  <si>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</si>
  <si>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</si>
  <si>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</si>
  <si>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</si>
  <si>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</si>
  <si>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</si>
  <si>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</si>
  <si>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</si>
  <si>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</si>
  <si>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</si>
  <si>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</si>
  <si>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</si>
  <si>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</si>
  <si>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</si>
  <si>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</si>
  <si>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</si>
  <si>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</si>
  <si>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</si>
  <si>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</si>
  <si>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</si>
  <si>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</si>
  <si>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</si>
  <si>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</si>
  <si>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</si>
  <si>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</si>
  <si>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</si>
  <si>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</si>
  <si>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</si>
  <si>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</si>
  <si>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</si>
  <si>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</si>
  <si>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</si>
  <si>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</si>
  <si>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</si>
  <si>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</si>
  <si>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</si>
  <si>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</si>
  <si>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</si>
  <si>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</si>
  <si>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</si>
  <si>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</si>
  <si>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</si>
  <si>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</si>
  <si>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</si>
  <si>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</si>
  <si>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</si>
  <si>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</si>
  <si>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</si>
  <si>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</si>
  <si>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</si>
  <si>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</si>
  <si>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</si>
  <si>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</si>
  <si>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</si>
  <si>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</si>
  <si>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</si>
  <si>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</si>
  <si>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</si>
  <si>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</si>
  <si>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</si>
  <si>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</si>
  <si>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</si>
  <si>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</si>
  <si>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</si>
  <si>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</si>
  <si>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</si>
  <si>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</si>
  <si>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</si>
  <si>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</si>
  <si>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</si>
  <si>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</si>
  <si>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</si>
  <si>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</si>
  <si>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</si>
  <si>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</si>
  <si>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</si>
  <si>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</si>
  <si>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</si>
  <si>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</si>
  <si>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</si>
  <si>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</si>
  <si>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</si>
  <si>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</si>
  <si>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</si>
  <si>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</si>
  <si>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</si>
  <si>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</si>
  <si>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</si>
  <si>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</si>
  <si>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</si>
  <si>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</si>
  <si>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</si>
  <si>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</si>
  <si>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</si>
  <si>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</si>
  <si>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</si>
  <si>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</si>
  <si>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</si>
  <si>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</si>
  <si>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</si>
  <si>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</si>
  <si>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</si>
  <si>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</si>
  <si>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</si>
  <si>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</si>
  <si>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</si>
  <si>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</si>
  <si>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</si>
  <si>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</si>
  <si>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</si>
  <si>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</si>
  <si>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</si>
  <si>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</si>
  <si>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</si>
  <si>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</si>
  <si>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</si>
  <si>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</si>
  <si>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</si>
  <si>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</si>
  <si>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</si>
  <si>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</si>
  <si>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</si>
  <si>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</si>
  <si>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</si>
  <si>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</si>
  <si>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</si>
  <si>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</si>
  <si>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</si>
  <si>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</si>
  <si>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</si>
  <si>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</si>
  <si>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</si>
  <si>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</si>
  <si>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</si>
  <si>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</si>
  <si>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</si>
  <si>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</si>
  <si>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</si>
  <si>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</si>
  <si>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</si>
  <si>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</si>
  <si>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</si>
  <si>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</si>
  <si>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</si>
  <si>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</si>
  <si>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</si>
  <si>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</si>
  <si>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</si>
  <si>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</si>
  <si>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</si>
  <si>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</si>
  <si>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</si>
  <si>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</si>
  <si>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</si>
  <si>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</si>
  <si>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</si>
  <si>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</si>
  <si>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</si>
  <si>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</si>
  <si>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</si>
  <si>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</si>
  <si>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</si>
  <si>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</si>
  <si>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</si>
  <si>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</si>
  <si>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</si>
  <si>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</si>
  <si>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</si>
  <si>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</si>
  <si>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</si>
  <si>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</si>
  <si>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</si>
  <si>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</si>
  <si>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</si>
  <si>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</si>
  <si>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</si>
  <si>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</si>
  <si>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</si>
  <si>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</si>
  <si>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</si>
  <si>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</si>
  <si>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</si>
  <si>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</si>
  <si>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</si>
  <si>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</si>
  <si>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</si>
  <si>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</si>
  <si>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</si>
  <si>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</si>
  <si>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</si>
  <si>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</si>
  <si>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</si>
  <si>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</si>
  <si>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</si>
  <si>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</si>
  <si>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</si>
  <si>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</si>
  <si>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</si>
  <si>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</si>
  <si>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</si>
  <si>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</si>
  <si>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</si>
  <si>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</si>
  <si>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</si>
  <si>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</si>
  <si>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</si>
  <si>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</si>
  <si>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</si>
  <si>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</si>
  <si>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</si>
  <si>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</si>
  <si>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</si>
  <si>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</si>
  <si>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</si>
  <si>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</si>
  <si>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</si>
  <si>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</si>
  <si>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</si>
  <si>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</si>
  <si>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</si>
  <si>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</si>
  <si>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</si>
  <si>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</si>
  <si>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</si>
  <si>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</si>
  <si>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</si>
  <si>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</si>
  <si>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</si>
  <si>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</si>
  <si>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</si>
  <si>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</si>
  <si>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</si>
  <si>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</si>
  <si>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</si>
  <si>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</si>
  <si>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</si>
  <si>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</si>
  <si>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</si>
  <si>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</si>
  <si>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</si>
  <si>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</si>
  <si>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</si>
  <si>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</si>
  <si>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</si>
  <si>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</si>
  <si>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</si>
  <si>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</si>
  <si>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</si>
  <si>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</si>
  <si>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</si>
  <si>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</si>
  <si>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</si>
  <si>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</si>
  <si>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</si>
  <si>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</si>
  <si>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</si>
  <si>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</si>
  <si>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</si>
  <si>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</si>
  <si>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</si>
  <si>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</si>
  <si>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</si>
  <si>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</si>
  <si>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</si>
  <si>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</si>
  <si>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</si>
  <si>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</si>
  <si>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</si>
  <si>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</si>
  <si>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</si>
  <si>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</si>
  <si>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</si>
  <si>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</si>
  <si>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</si>
  <si>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</si>
  <si>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</si>
  <si>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</si>
  <si>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</si>
  <si>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</si>
  <si>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</si>
  <si>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</si>
  <si>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</si>
  <si>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</si>
  <si>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</si>
  <si>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</si>
  <si>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</si>
  <si>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</si>
  <si>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</si>
  <si>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</si>
  <si>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</si>
  <si>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</si>
  <si>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</si>
  <si>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</si>
  <si>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</si>
  <si>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</si>
  <si>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</si>
  <si>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</si>
  <si>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</si>
  <si>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</si>
  <si>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</si>
  <si>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</si>
  <si>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</si>
  <si>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</si>
  <si>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</si>
  <si>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</si>
  <si>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</si>
  <si>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</si>
  <si>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</si>
  <si>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</si>
  <si>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</si>
  <si>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</si>
  <si>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</si>
  <si>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</si>
  <si>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</si>
  <si>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</si>
  <si>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</si>
  <si>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</si>
  <si>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</si>
  <si>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</si>
  <si>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</si>
  <si>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</si>
  <si>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</si>
  <si>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</si>
  <si>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</si>
  <si>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</si>
  <si>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</si>
  <si>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</si>
  <si>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</si>
  <si>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</si>
  <si>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</si>
  <si>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</si>
  <si>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</si>
  <si>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</si>
  <si>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</si>
  <si>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</si>
  <si>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</si>
  <si>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</si>
  <si>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</si>
  <si>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</si>
  <si>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</si>
  <si>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</si>
  <si>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</si>
  <si>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</si>
  <si>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</si>
  <si>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</si>
  <si>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</si>
  <si>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</si>
  <si>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</si>
  <si>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</si>
  <si>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</si>
  <si>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</si>
  <si>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</si>
  <si>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</si>
  <si>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</si>
  <si>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</si>
  <si>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</si>
  <si>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</si>
  <si>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</si>
  <si>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</si>
  <si>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</si>
  <si>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</si>
  <si>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</si>
  <si>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</si>
  <si>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</si>
  <si>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</si>
  <si>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</si>
  <si>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</si>
  <si>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</si>
  <si>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</si>
  <si>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</si>
  <si>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</si>
  <si>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</si>
  <si>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</si>
  <si>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</si>
  <si>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</si>
  <si>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</si>
  <si>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</si>
  <si>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</si>
  <si>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</si>
  <si>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</si>
  <si>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</si>
  <si>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</si>
  <si>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</si>
  <si>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</si>
  <si>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</si>
  <si>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</si>
  <si>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</si>
  <si>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</si>
  <si>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</si>
  <si>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</si>
  <si>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</si>
  <si>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</si>
  <si>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</si>
  <si>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</si>
  <si>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</si>
  <si>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</si>
  <si>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</si>
  <si>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</si>
  <si>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</si>
  <si>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</si>
  <si>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</si>
  <si>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</si>
  <si>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</si>
  <si>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</si>
  <si>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</si>
  <si>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</si>
  <si>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</si>
  <si>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</si>
  <si>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</si>
  <si>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</si>
  <si>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</si>
  <si>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</si>
  <si>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</si>
  <si>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</si>
  <si>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</si>
  <si>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</si>
  <si>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</si>
  <si>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</si>
  <si>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</si>
  <si>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</si>
  <si>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</si>
  <si>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</si>
  <si>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</si>
  <si>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</si>
  <si>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</si>
  <si>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</si>
  <si>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</si>
  <si>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</si>
  <si>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</si>
  <si>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</si>
  <si>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</si>
  <si>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</si>
  <si>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</si>
  <si>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</si>
  <si>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</si>
  <si>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</si>
  <si>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</si>
  <si>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</si>
  <si>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</si>
  <si>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</si>
  <si>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</si>
  <si>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</si>
  <si>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</si>
  <si>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</si>
  <si>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</si>
  <si>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</si>
  <si>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</si>
  <si>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</si>
  <si>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</si>
  <si>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</si>
  <si>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</si>
  <si>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</si>
  <si>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</si>
  <si>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</si>
  <si>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</si>
  <si>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</si>
  <si>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</si>
  <si>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</si>
  <si>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</si>
  <si>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</si>
  <si>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</si>
  <si>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</si>
  <si>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</si>
  <si>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</si>
  <si>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</si>
  <si>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</si>
  <si>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</si>
  <si>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</si>
  <si>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</si>
  <si>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</si>
  <si>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</si>
  <si>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</si>
  <si>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</si>
  <si>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</si>
  <si>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</si>
  <si>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</si>
  <si>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</si>
  <si>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</si>
  <si>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</si>
  <si>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</si>
  <si>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</si>
  <si>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</si>
  <si>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</si>
  <si>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</si>
  <si>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</si>
  <si>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</si>
  <si>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</si>
  <si>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</si>
  <si>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</si>
  <si>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</si>
  <si>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</si>
  <si>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</si>
  <si>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</si>
  <si>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</si>
  <si>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</si>
  <si>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</si>
  <si>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</si>
  <si>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</si>
  <si>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</si>
  <si>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</si>
  <si>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</si>
  <si>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</si>
  <si>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</si>
  <si>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</si>
  <si>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</si>
  <si>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</si>
  <si>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</si>
  <si>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</si>
  <si>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</si>
  <si>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</si>
  <si>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</si>
  <si>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</si>
  <si>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</si>
  <si>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</si>
  <si>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</si>
  <si>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</si>
  <si>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</si>
  <si>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</si>
  <si>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</si>
  <si>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</si>
  <si>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</si>
  <si>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</si>
  <si>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</si>
  <si>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</si>
  <si>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</si>
  <si>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</si>
  <si>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</si>
  <si>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</si>
  <si>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</si>
  <si>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</si>
  <si>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</si>
  <si>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</si>
  <si>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</si>
  <si>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</si>
  <si>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</si>
  <si>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</si>
  <si>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</si>
  <si>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</si>
  <si>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</si>
  <si>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</si>
  <si>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</si>
  <si>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</si>
  <si>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</si>
  <si>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</si>
  <si>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</si>
  <si>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</si>
  <si>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</si>
  <si>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</si>
  <si>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</si>
  <si>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</si>
  <si>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</si>
  <si>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</si>
  <si>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</si>
  <si>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</si>
  <si>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</si>
  <si>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</si>
  <si>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</si>
  <si>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</si>
  <si>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</si>
  <si>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</si>
  <si>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</si>
  <si>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</si>
  <si>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</si>
  <si>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</si>
  <si>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</si>
  <si>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</si>
  <si>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</si>
  <si>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</si>
  <si>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</si>
  <si>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</si>
  <si>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</si>
  <si>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</si>
  <si>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</si>
  <si>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</si>
  <si>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</si>
  <si>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</si>
  <si>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</si>
  <si>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</si>
  <si>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</si>
  <si>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</si>
  <si>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</si>
  <si>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</si>
  <si>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</si>
  <si>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</si>
  <si>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</si>
  <si>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</si>
  <si>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</si>
  <si>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</si>
  <si>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</si>
  <si>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</si>
  <si>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</si>
  <si>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</si>
  <si>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</si>
  <si>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</si>
  <si>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</si>
  <si>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</si>
  <si>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</si>
  <si>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</si>
  <si>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</si>
  <si>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</si>
  <si>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</si>
  <si>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</si>
  <si>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</si>
  <si>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</si>
  <si>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</si>
  <si>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</si>
  <si>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</si>
  <si>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</si>
  <si>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</si>
  <si>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</si>
  <si>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</si>
  <si>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</si>
  <si>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</si>
  <si>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</si>
  <si>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</si>
  <si>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</si>
  <si>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</si>
  <si>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</si>
  <si>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</si>
  <si>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</si>
  <si>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</si>
  <si>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</si>
  <si>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</si>
  <si>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</si>
  <si>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</si>
  <si>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</si>
  <si>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</si>
  <si>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</si>
  <si>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</si>
  <si>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</si>
  <si>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</si>
  <si>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</si>
  <si>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</si>
  <si>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</si>
  <si>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</si>
  <si>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</si>
  <si>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</si>
  <si>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</si>
  <si>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</si>
  <si>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</si>
  <si>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</si>
  <si>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</si>
  <si>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</si>
  <si>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</si>
  <si>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</si>
  <si>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</si>
  <si>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</si>
  <si>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</si>
  <si>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</si>
  <si>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</si>
  <si>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</si>
  <si>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</si>
  <si>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</si>
  <si>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</si>
  <si>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</si>
  <si>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</si>
  <si>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</si>
  <si>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</si>
  <si>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</si>
  <si>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</si>
  <si>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</si>
  <si>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</si>
  <si>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</si>
  <si>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</si>
  <si>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</si>
  <si>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</si>
  <si>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</si>
  <si>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</si>
  <si>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</si>
  <si>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</si>
  <si>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</si>
  <si>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</si>
  <si>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</si>
  <si>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</si>
  <si>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</si>
  <si>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</si>
  <si>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</si>
  <si>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</si>
  <si>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</si>
  <si>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</si>
  <si>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</si>
  <si>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</si>
  <si>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</si>
  <si>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</si>
  <si>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</si>
  <si>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</si>
  <si>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</si>
  <si>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</si>
  <si>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</si>
  <si>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</si>
  <si>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</si>
  <si>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</si>
  <si>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</si>
  <si>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</si>
  <si>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</si>
  <si>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</si>
  <si>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</si>
  <si>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</si>
  <si>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</si>
  <si>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</si>
  <si>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</si>
  <si>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</si>
  <si>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</si>
  <si>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</si>
  <si>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</si>
  <si>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</si>
  <si>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</si>
  <si>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</si>
  <si>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</si>
  <si>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</si>
  <si>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</si>
  <si>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</si>
  <si>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</si>
  <si>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</si>
  <si>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</si>
  <si>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</si>
  <si>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</si>
  <si>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</si>
  <si>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</si>
  <si>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</si>
  <si>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</si>
  <si>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</si>
  <si>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</si>
  <si>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</si>
  <si>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</si>
  <si>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</si>
  <si>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</si>
  <si>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</si>
  <si>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</si>
  <si>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</si>
  <si>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</si>
  <si>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</si>
  <si>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</si>
  <si>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</si>
  <si>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</si>
  <si>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</si>
  <si>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</si>
  <si>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</si>
  <si>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</si>
  <si>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</si>
  <si>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</si>
  <si>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</si>
  <si>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</si>
  <si>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</si>
  <si>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</si>
  <si>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</si>
  <si>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</si>
  <si>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</si>
  <si>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</si>
  <si>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</si>
  <si>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</si>
  <si>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</si>
  <si>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</si>
  <si>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</si>
  <si>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</si>
  <si>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</si>
  <si>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</si>
  <si>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</si>
  <si>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</si>
  <si>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</si>
  <si>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</si>
  <si>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</si>
  <si>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</si>
  <si>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</si>
  <si>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</si>
  <si>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</si>
  <si>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</si>
  <si>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</si>
  <si>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</si>
  <si>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</si>
  <si>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</si>
  <si>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</si>
  <si>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</si>
  <si>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</si>
  <si>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</si>
  <si>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</si>
  <si>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</si>
  <si>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</si>
  <si>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</si>
  <si>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</si>
  <si>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</si>
  <si>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</si>
  <si>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</si>
  <si>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</si>
  <si>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</si>
  <si>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</si>
  <si>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</si>
  <si>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</si>
  <si>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</si>
  <si>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</si>
  <si>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</si>
  <si>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</si>
  <si>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</si>
  <si>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</si>
  <si>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</si>
  <si>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</si>
  <si>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</si>
  <si>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</si>
  <si>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</si>
  <si>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</si>
  <si>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</si>
  <si>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</si>
  <si>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</si>
  <si>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</si>
  <si>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</si>
  <si>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</si>
  <si>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</si>
  <si>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</si>
  <si>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</si>
  <si>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</si>
  <si>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</si>
  <si>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</si>
  <si>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</si>
  <si>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</si>
  <si>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</si>
  <si>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</si>
  <si>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</si>
  <si>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</si>
  <si>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</si>
  <si>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</si>
  <si>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</si>
  <si>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</si>
  <si>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</si>
  <si>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</si>
  <si>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</si>
  <si>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</si>
  <si>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</si>
  <si>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</si>
  <si>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</si>
  <si>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</si>
  <si>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</si>
  <si>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</si>
  <si>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</si>
  <si>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</si>
  <si>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</si>
  <si>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</si>
  <si>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</si>
  <si>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</si>
  <si>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</si>
  <si>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</si>
  <si>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</si>
  <si>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</si>
  <si>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</si>
  <si>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</si>
  <si>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</si>
  <si>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</si>
  <si>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</si>
  <si>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</si>
  <si>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</si>
  <si>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</si>
  <si>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</si>
  <si>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</si>
  <si>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</si>
  <si>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</si>
  <si>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</si>
  <si>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</si>
  <si>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</si>
  <si>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</si>
  <si>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</si>
  <si>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</si>
  <si>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</si>
  <si>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</si>
  <si>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</si>
  <si>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</si>
  <si>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</si>
  <si>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</si>
  <si>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</si>
  <si>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</si>
  <si>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</si>
  <si>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</si>
  <si>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</si>
  <si>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</si>
  <si>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</si>
  <si>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</si>
  <si>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</si>
  <si>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</si>
  <si>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</si>
  <si>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</si>
  <si>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</si>
  <si>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</si>
  <si>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</si>
  <si>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</si>
  <si>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</si>
  <si>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</si>
  <si>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</si>
  <si>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</si>
  <si>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</si>
  <si>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</si>
  <si>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</si>
  <si>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</si>
  <si>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</si>
  <si>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</si>
  <si>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</si>
  <si>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</si>
  <si>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</si>
  <si>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</si>
  <si>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</si>
  <si>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</si>
  <si>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</si>
  <si>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</si>
  <si>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</si>
  <si>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</si>
  <si>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</si>
  <si>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</si>
  <si>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</si>
  <si>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</si>
  <si>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</si>
  <si>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</si>
  <si>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</si>
  <si>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</si>
  <si>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</si>
  <si>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</si>
  <si>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</si>
  <si>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</si>
  <si>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</si>
  <si>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</si>
  <si>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</si>
  <si>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</si>
  <si>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</si>
  <si>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</si>
  <si>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</si>
  <si>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</si>
  <si>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</si>
  <si>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</si>
  <si>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</si>
  <si>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</si>
  <si>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</si>
  <si>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</si>
  <si>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</si>
  <si>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</si>
  <si>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</si>
  <si>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</si>
  <si>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</si>
  <si>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</si>
  <si>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</si>
  <si>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</si>
  <si>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</si>
  <si>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</si>
  <si>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</si>
  <si>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</si>
  <si>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</si>
  <si>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</si>
  <si>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</si>
  <si>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</si>
  <si>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</si>
  <si>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</si>
  <si>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</si>
  <si>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</si>
  <si>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</si>
  <si>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</si>
  <si>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</si>
  <si>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</si>
  <si>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</si>
  <si>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</si>
  <si>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</si>
  <si>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</si>
  <si>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</si>
  <si>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</si>
  <si>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</si>
  <si>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</si>
  <si>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</si>
  <si>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</si>
  <si>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</si>
  <si>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</si>
  <si>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</si>
  <si>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</si>
  <si>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</si>
  <si>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</si>
  <si>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</si>
  <si>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</si>
  <si>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</si>
  <si>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</si>
  <si>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</si>
  <si>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</si>
  <si>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</si>
  <si>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</si>
  <si>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</si>
  <si>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</si>
  <si>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</si>
  <si>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</si>
  <si>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</si>
  <si>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</si>
  <si>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</si>
  <si>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</si>
  <si>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</si>
  <si>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</si>
  <si>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</si>
  <si>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</si>
  <si>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</si>
  <si>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</si>
  <si>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</si>
  <si>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</si>
  <si>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</si>
  <si>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</si>
  <si>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</si>
  <si>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</si>
  <si>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</si>
  <si>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</si>
  <si>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</si>
  <si>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</si>
  <si>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</si>
  <si>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</si>
  <si>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</si>
  <si>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</si>
  <si>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</si>
  <si>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</si>
  <si>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</si>
  <si>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</si>
  <si>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</si>
  <si>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</si>
  <si>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</si>
  <si>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</si>
  <si>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</si>
  <si>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</si>
  <si>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</si>
  <si>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</si>
  <si>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</si>
  <si>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</si>
  <si>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</si>
  <si>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</si>
  <si>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</si>
  <si>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</si>
  <si>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</si>
  <si>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</si>
  <si>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</si>
  <si>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</si>
  <si>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</si>
  <si>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</si>
  <si>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</si>
  <si>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</si>
  <si>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</si>
  <si>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</si>
  <si>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</si>
  <si>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</si>
  <si>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</si>
  <si>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</si>
  <si>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</si>
  <si>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</si>
  <si>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</si>
  <si>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</si>
  <si>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</si>
  <si>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</si>
  <si>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</si>
  <si>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</si>
  <si>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</si>
  <si>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</si>
  <si>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</si>
  <si>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</si>
  <si>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</si>
  <si>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</si>
  <si>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</si>
  <si>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</si>
  <si>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</si>
  <si>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</si>
  <si>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</si>
  <si>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</si>
  <si>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</si>
  <si>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</si>
  <si>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</si>
  <si>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</si>
  <si>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</si>
  <si>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</si>
  <si>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</si>
  <si>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</si>
  <si>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</si>
  <si>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</si>
  <si>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</si>
  <si>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</si>
  <si>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</si>
  <si>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</si>
  <si>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</si>
  <si>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</si>
  <si>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</si>
  <si>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</si>
  <si>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</si>
  <si>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</si>
  <si>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</si>
  <si>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</si>
  <si>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</si>
  <si>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</si>
  <si>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</si>
  <si>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</si>
  <si>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</si>
  <si>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</si>
  <si>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</si>
  <si>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</si>
  <si>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</si>
  <si>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</si>
  <si>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</si>
  <si>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</si>
  <si>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</si>
  <si>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</si>
  <si>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</si>
  <si>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</si>
  <si>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</si>
  <si>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</si>
  <si>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</si>
  <si>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</si>
  <si>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</si>
  <si>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</si>
  <si>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</si>
  <si>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</si>
  <si>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</si>
  <si>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</si>
  <si>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</si>
  <si>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</si>
  <si>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</si>
  <si>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</si>
  <si>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</si>
  <si>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</si>
  <si>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</si>
  <si>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</si>
  <si>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</si>
  <si>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</si>
  <si>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</si>
  <si>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</si>
  <si>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</si>
  <si>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</si>
  <si>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</si>
  <si>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</si>
  <si>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</si>
  <si>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</si>
  <si>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</si>
  <si>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</si>
  <si>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</si>
  <si>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</si>
  <si>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</si>
  <si>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</si>
  <si>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</si>
  <si>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</si>
  <si>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</si>
  <si>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</si>
  <si>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</si>
  <si>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</si>
  <si>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</si>
  <si>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</si>
  <si>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</si>
  <si>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</si>
  <si>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</si>
  <si>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</si>
  <si>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</si>
  <si>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</si>
  <si>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</si>
  <si>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</si>
  <si>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</si>
  <si>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</si>
  <si>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</si>
  <si>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</si>
  <si>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</si>
  <si>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</si>
  <si>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</si>
  <si>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</si>
  <si>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</si>
  <si>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</si>
  <si>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</si>
  <si>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</si>
  <si>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</si>
  <si>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</si>
  <si>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</si>
  <si>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</si>
  <si>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</si>
  <si>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</si>
  <si>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</si>
  <si>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</si>
  <si>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</si>
  <si>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</si>
  <si>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</si>
  <si>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</si>
  <si>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</si>
  <si>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</si>
  <si>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</si>
  <si>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</si>
  <si>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</si>
  <si>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</si>
  <si>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</si>
  <si>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</si>
  <si>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</si>
  <si>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</si>
  <si>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</si>
  <si>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</si>
  <si>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</si>
  <si>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</si>
  <si>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</si>
  <si>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</si>
  <si>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</si>
  <si>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</si>
  <si>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</si>
  <si>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</si>
  <si>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</si>
  <si>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</si>
  <si>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</si>
  <si>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</si>
  <si>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</si>
  <si>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</si>
  <si>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</si>
  <si>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</si>
  <si>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</si>
  <si>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</si>
  <si>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</si>
  <si>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</si>
  <si>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</si>
  <si>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</si>
  <si>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</si>
  <si>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</si>
  <si>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</si>
  <si>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</si>
  <si>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</si>
  <si>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</si>
  <si>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</si>
  <si>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</si>
  <si>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</si>
  <si>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</si>
  <si>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</si>
  <si>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</si>
  <si>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</si>
  <si>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</si>
  <si>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</si>
  <si>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</si>
  <si>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</si>
  <si>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</si>
  <si>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</si>
  <si>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</si>
  <si>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</si>
  <si>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</si>
  <si>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</si>
  <si>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</si>
  <si>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</si>
  <si>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</si>
  <si>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</si>
  <si>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</si>
  <si>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</si>
  <si>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</si>
  <si>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</si>
  <si>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</si>
  <si>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</si>
  <si>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</si>
  <si>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</si>
  <si>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</si>
  <si>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</si>
  <si>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</si>
  <si>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</si>
  <si>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</si>
  <si>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</si>
  <si>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</si>
  <si>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</si>
  <si>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</si>
  <si>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</si>
  <si>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</si>
  <si>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</si>
  <si>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</si>
  <si>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</si>
  <si>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</si>
  <si>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</si>
  <si>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</si>
  <si>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</si>
  <si>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</si>
  <si>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</si>
  <si>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</si>
  <si>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</si>
  <si>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</si>
  <si>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</si>
  <si>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</si>
  <si>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</si>
  <si>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</si>
  <si>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</si>
  <si>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</si>
  <si>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</si>
  <si>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</si>
  <si>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</si>
  <si>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</si>
  <si>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</si>
  <si>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</si>
  <si>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</si>
  <si>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</si>
  <si>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</si>
  <si>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</si>
  <si>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</si>
  <si>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</si>
  <si>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</si>
  <si>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</si>
  <si>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</si>
  <si>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</si>
  <si>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</si>
  <si>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</si>
  <si>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</si>
  <si>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</si>
  <si>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</si>
  <si>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</si>
  <si>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</si>
  <si>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</si>
  <si>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</si>
  <si>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</si>
  <si>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</si>
  <si>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</si>
  <si>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</si>
  <si>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</si>
  <si>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</si>
  <si>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</si>
  <si>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</si>
  <si>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</si>
  <si>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</si>
  <si>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</si>
  <si>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</si>
  <si>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</si>
  <si>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</si>
  <si>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</si>
  <si>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</si>
  <si>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</si>
  <si>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</si>
  <si>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</si>
  <si>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</si>
  <si>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</si>
  <si>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</si>
  <si>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</si>
  <si>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</si>
  <si>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</si>
  <si>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</si>
  <si>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</si>
  <si>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</si>
  <si>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</si>
  <si>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</si>
  <si>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</si>
  <si>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</si>
  <si>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</si>
  <si>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</si>
  <si>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</si>
  <si>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</si>
  <si>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</si>
  <si>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</si>
  <si>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</si>
  <si>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</si>
  <si>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</si>
  <si>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</si>
  <si>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</si>
  <si>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</si>
  <si>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</si>
  <si>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</si>
  <si>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</si>
  <si>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</si>
  <si>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</si>
  <si>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</si>
  <si>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</si>
  <si>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</si>
  <si>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</si>
  <si>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</si>
  <si>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</si>
  <si>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</si>
  <si>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</si>
  <si>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</si>
  <si>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</si>
  <si>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</si>
  <si>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</si>
  <si>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</si>
  <si>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</si>
  <si>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</si>
  <si>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</si>
  <si>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</si>
  <si>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</si>
  <si>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</si>
  <si>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</si>
  <si>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</si>
  <si>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</si>
  <si>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</si>
  <si>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</si>
  <si>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</si>
  <si>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</si>
  <si>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</si>
  <si>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</si>
  <si>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</si>
  <si>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</si>
  <si>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</si>
  <si>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</si>
  <si>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</si>
  <si>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</si>
  <si>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</si>
  <si>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</si>
  <si>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</si>
  <si>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</si>
  <si>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</si>
  <si>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</si>
  <si>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</si>
  <si>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</si>
  <si>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</si>
  <si>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</si>
  <si>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</si>
  <si>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</si>
  <si>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</si>
  <si>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</si>
  <si>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</si>
  <si>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</si>
  <si>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</si>
  <si>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</si>
  <si>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</si>
  <si>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</si>
  <si>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</si>
  <si>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</si>
  <si>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</si>
  <si>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</si>
  <si>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</si>
  <si>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</si>
  <si>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</si>
  <si>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</si>
  <si>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</si>
  <si>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</si>
  <si>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</si>
  <si>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</si>
  <si>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</si>
  <si>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</si>
  <si>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</si>
  <si>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</si>
  <si>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</si>
  <si>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</si>
  <si>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</si>
  <si>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</si>
  <si>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</si>
  <si>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</si>
  <si>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</si>
  <si>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</si>
  <si>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</si>
  <si>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</si>
  <si>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</si>
  <si>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</si>
  <si>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</si>
  <si>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</si>
  <si>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</si>
  <si>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</si>
  <si>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</si>
  <si>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</si>
  <si>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</si>
  <si>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</si>
  <si>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</si>
  <si>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</si>
  <si>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</si>
  <si>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</si>
  <si>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</si>
  <si>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</si>
  <si>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</si>
  <si>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</si>
  <si>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</si>
  <si>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</si>
  <si>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</si>
  <si>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</si>
  <si>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</si>
  <si>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</si>
  <si>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</si>
  <si>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</si>
  <si>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</si>
  <si>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</si>
  <si>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</si>
  <si>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</si>
  <si>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</si>
  <si>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</si>
  <si>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</si>
  <si>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</si>
  <si>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</si>
  <si>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</si>
  <si>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</si>
  <si>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</si>
  <si>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</si>
  <si>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</si>
  <si>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</si>
  <si>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</si>
  <si>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</si>
  <si>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</si>
  <si>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</si>
  <si>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</si>
  <si>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</si>
  <si>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</si>
  <si>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</si>
  <si>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</si>
  <si>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</si>
  <si>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</si>
  <si>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</si>
  <si>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</si>
  <si>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</si>
  <si>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</si>
  <si>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</si>
  <si>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</si>
  <si>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</si>
  <si>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</si>
  <si>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</si>
  <si>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</si>
  <si>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</si>
  <si>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</si>
  <si>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</si>
  <si>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</si>
  <si>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</si>
  <si>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</si>
  <si>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</si>
  <si>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</si>
  <si>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</si>
  <si>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</si>
  <si>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</si>
  <si>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</si>
  <si>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</si>
  <si>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</si>
  <si>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</si>
  <si>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</si>
  <si>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</si>
  <si>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</si>
  <si>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</si>
  <si>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</si>
  <si>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</si>
  <si>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</si>
  <si>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</si>
  <si>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</si>
  <si>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</si>
  <si>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</si>
  <si>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</si>
  <si>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</si>
  <si>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</si>
  <si>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</si>
  <si>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</si>
  <si>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</si>
  <si>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</si>
  <si>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</si>
  <si>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</si>
  <si>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</si>
  <si>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</si>
  <si>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</si>
  <si>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</si>
  <si>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</si>
  <si>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</si>
  <si>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</si>
  <si>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</si>
  <si>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</si>
  <si>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</si>
  <si>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</si>
  <si>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</si>
  <si>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</si>
  <si>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</si>
  <si>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</si>
  <si>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</si>
  <si>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</si>
  <si>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</si>
  <si>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</si>
  <si>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</si>
  <si>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</si>
  <si>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</si>
  <si>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</si>
  <si>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</si>
  <si>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</si>
  <si>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</si>
  <si>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</si>
  <si>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</si>
  <si>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</si>
  <si>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</si>
  <si>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</si>
  <si>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</si>
  <si>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</si>
  <si>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</si>
  <si>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</si>
  <si>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</si>
  <si>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</si>
  <si>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</si>
  <si>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</si>
  <si>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</si>
  <si>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</si>
  <si>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</si>
  <si>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</si>
  <si>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</si>
  <si>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</si>
  <si>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</si>
  <si>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</si>
  <si>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</si>
  <si>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</si>
  <si>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</si>
  <si>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</si>
  <si>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</si>
  <si>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</si>
  <si>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</si>
  <si>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</si>
  <si>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</si>
  <si>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</si>
  <si>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</si>
  <si>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</si>
  <si>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</si>
  <si>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</si>
  <si>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</si>
  <si>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</si>
  <si>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</si>
  <si>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</si>
  <si>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</si>
  <si>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</si>
  <si>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</si>
  <si>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</si>
  <si>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</si>
  <si>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</si>
  <si>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</si>
  <si>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</si>
  <si>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</si>
  <si>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</si>
  <si>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</si>
  <si>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</si>
  <si>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</si>
  <si>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</si>
  <si>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</si>
  <si>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</si>
  <si>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</si>
  <si>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</si>
  <si>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</si>
  <si>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</si>
  <si>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</si>
  <si>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</si>
  <si>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</si>
  <si>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</si>
  <si>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</si>
  <si>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</si>
  <si>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</si>
  <si>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</si>
  <si>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</si>
  <si>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</si>
  <si>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</si>
  <si>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</si>
  <si>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</si>
  <si>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</si>
  <si>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</si>
  <si>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</si>
  <si>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</si>
  <si>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</si>
  <si>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</si>
  <si>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</si>
  <si>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</si>
  <si>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</si>
  <si>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</si>
  <si>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</si>
  <si>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</si>
  <si>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</si>
  <si>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</si>
  <si>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</si>
  <si>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</si>
  <si>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</si>
  <si>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</si>
  <si>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</si>
  <si>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</si>
  <si>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</si>
  <si>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</si>
  <si>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</si>
  <si>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</si>
  <si>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</si>
  <si>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</si>
  <si>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</si>
  <si>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</si>
  <si>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</si>
  <si>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</si>
  <si>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</si>
  <si>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</si>
  <si>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</si>
  <si>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</si>
  <si>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</si>
  <si>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</si>
  <si>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</si>
  <si>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</si>
  <si>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</si>
  <si>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</si>
  <si>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</si>
  <si>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</si>
  <si>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</si>
  <si>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</si>
  <si>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</si>
  <si>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</si>
  <si>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</si>
  <si>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</si>
  <si>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</si>
  <si>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</si>
  <si>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</si>
  <si>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</si>
  <si>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</si>
  <si>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</si>
  <si>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</si>
  <si>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</si>
  <si>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</si>
  <si>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</si>
  <si>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</si>
  <si>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</si>
  <si>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</si>
  <si>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</si>
  <si>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</si>
  <si>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</si>
  <si>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</si>
  <si>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</si>
  <si>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</si>
  <si>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</si>
  <si>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</si>
  <si>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</si>
  <si>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</si>
  <si>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</si>
  <si>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</si>
  <si>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</si>
  <si>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</si>
  <si>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</si>
  <si>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</si>
  <si>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</si>
  <si>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</si>
  <si>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</si>
  <si>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</si>
  <si>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</si>
  <si>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</si>
  <si>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</si>
  <si>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</si>
  <si>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</si>
  <si>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</si>
  <si>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</si>
  <si>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</si>
  <si>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</si>
  <si>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</si>
  <si>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</si>
  <si>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</si>
  <si>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</si>
  <si>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</si>
  <si>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</si>
  <si>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</si>
  <si>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</si>
  <si>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</si>
  <si>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</si>
  <si>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</si>
  <si>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</si>
  <si>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</si>
  <si>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</si>
  <si>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</si>
  <si>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</si>
  <si>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</si>
  <si>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</si>
  <si>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</si>
  <si>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</si>
  <si>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</si>
  <si>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</si>
  <si>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</si>
  <si>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</si>
  <si>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</si>
  <si>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</si>
  <si>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</si>
  <si>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</si>
  <si>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</si>
  <si>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</si>
  <si>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</si>
  <si>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</si>
  <si>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</si>
  <si>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</si>
  <si>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</si>
  <si>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</si>
  <si>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</si>
  <si>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</si>
  <si>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</si>
  <si>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</si>
  <si>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</si>
  <si>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</si>
  <si>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</si>
  <si>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</si>
  <si>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</si>
  <si>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</si>
  <si>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</si>
  <si>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</si>
  <si>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</si>
  <si>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</si>
  <si>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</si>
  <si>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</si>
  <si>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</si>
  <si>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</si>
  <si>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</si>
  <si>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</si>
  <si>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</si>
  <si>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</si>
  <si>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</si>
  <si>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</si>
  <si>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</si>
  <si>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</si>
  <si>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</si>
  <si>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</si>
  <si>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</si>
  <si>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</si>
  <si>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</si>
  <si>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</si>
  <si>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</si>
  <si>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</si>
  <si>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</si>
  <si>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</si>
  <si>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</si>
  <si>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</si>
  <si>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</si>
  <si>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</si>
  <si>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</si>
  <si>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</si>
  <si>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</si>
  <si>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</si>
  <si>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</si>
  <si>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</si>
  <si>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</si>
  <si>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</si>
  <si>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</si>
  <si>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</si>
  <si>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</si>
  <si>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</si>
  <si>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</si>
  <si>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</si>
  <si>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</si>
  <si>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</si>
  <si>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</si>
  <si>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</si>
  <si>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</si>
  <si>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</si>
  <si>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</si>
  <si>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</si>
  <si>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</si>
  <si>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</si>
  <si>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</si>
  <si>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</si>
  <si>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</si>
  <si>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</si>
  <si>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</si>
  <si>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</si>
  <si>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</si>
  <si>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</si>
  <si>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</si>
  <si>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</si>
  <si>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</si>
  <si>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</si>
  <si>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</si>
  <si>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</si>
  <si>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</si>
  <si>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</si>
  <si>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</si>
  <si>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</si>
  <si>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</si>
  <si>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</si>
  <si>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</si>
  <si>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</si>
  <si>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</si>
  <si>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</si>
  <si>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</si>
  <si>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</si>
  <si>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</si>
  <si>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</si>
  <si>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</si>
  <si>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</si>
  <si>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</si>
  <si>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</si>
  <si>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</si>
  <si>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</si>
  <si>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</si>
  <si>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</si>
  <si>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</si>
  <si>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</si>
  <si>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</si>
  <si>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</si>
  <si>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</si>
  <si>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</si>
  <si>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</si>
  <si>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</si>
  <si>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</si>
  <si>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</si>
  <si>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</si>
  <si>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</si>
  <si>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</si>
  <si>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</si>
  <si>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</si>
  <si>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</si>
  <si>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</si>
  <si>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</si>
  <si>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</si>
  <si>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</si>
  <si>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</si>
  <si>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</si>
  <si>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</si>
  <si>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</si>
  <si>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</si>
  <si>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</si>
  <si>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</si>
  <si>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</si>
  <si>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</si>
  <si>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</si>
  <si>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</si>
  <si>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</si>
  <si>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</si>
  <si>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</si>
  <si>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</si>
  <si>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</si>
  <si>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</si>
  <si>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</si>
  <si>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</si>
  <si>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</si>
  <si>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</si>
  <si>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</si>
  <si>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</si>
  <si>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</si>
  <si>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</si>
  <si>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</si>
  <si>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</si>
  <si>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</si>
  <si>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</si>
  <si>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</si>
  <si>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</si>
  <si>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</si>
  <si>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</si>
  <si>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</si>
  <si>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</si>
  <si>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</si>
  <si>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</si>
  <si>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</si>
  <si>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</si>
  <si>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</si>
  <si>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</si>
  <si>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</si>
  <si>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</si>
  <si>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</si>
  <si>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</si>
  <si>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</si>
  <si>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</si>
  <si>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</si>
  <si>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</si>
  <si>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</si>
  <si>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</si>
  <si>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</si>
  <si>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</si>
  <si>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</si>
  <si>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</si>
  <si>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</si>
  <si>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</si>
  <si>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</si>
  <si>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</si>
  <si>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</si>
  <si>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</si>
  <si>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</si>
  <si>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</si>
  <si>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</si>
  <si>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</si>
  <si>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</si>
  <si>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</si>
  <si>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</si>
  <si>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</si>
  <si>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</si>
  <si>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</si>
  <si>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</si>
  <si>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</si>
  <si>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</si>
  <si>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</si>
  <si>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</si>
  <si>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</si>
  <si>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</si>
  <si>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</si>
  <si>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</si>
  <si>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</si>
  <si>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</si>
  <si>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</si>
  <si>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</si>
  <si>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</si>
  <si>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</si>
  <si>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</si>
  <si>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</si>
  <si>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</si>
  <si>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</si>
  <si>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</si>
  <si>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</si>
  <si>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</si>
  <si>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</si>
  <si>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</si>
  <si>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</si>
  <si>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</si>
  <si>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</si>
  <si>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</si>
  <si>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</si>
  <si>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</si>
  <si>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</si>
  <si>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</si>
  <si>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</si>
  <si>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</si>
  <si>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</si>
  <si>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</si>
  <si>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</si>
  <si>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</si>
  <si>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</si>
  <si>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</si>
  <si>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</si>
  <si>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</si>
  <si>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</si>
  <si>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</si>
  <si>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</si>
  <si>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</si>
  <si>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</si>
  <si>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</si>
  <si>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</si>
  <si>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</si>
  <si>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</si>
  <si>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</si>
  <si>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</si>
  <si>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</si>
  <si>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</si>
  <si>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</si>
  <si>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</si>
  <si>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</si>
  <si>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</si>
  <si>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</si>
  <si>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</si>
  <si>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</si>
  <si>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</si>
  <si>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</si>
  <si>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</si>
  <si>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</si>
  <si>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</si>
  <si>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</si>
  <si>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</si>
  <si>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</si>
  <si>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</si>
  <si>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</si>
  <si>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</si>
  <si>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</si>
  <si>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</si>
  <si>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</si>
  <si>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</si>
  <si>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</si>
  <si>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</si>
  <si>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</si>
  <si>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</si>
  <si>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</si>
  <si>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</si>
  <si>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</si>
  <si>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</si>
  <si>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</si>
  <si>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</si>
  <si>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</si>
  <si>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</si>
  <si>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</si>
  <si>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</si>
  <si>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</si>
  <si>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</si>
  <si>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</si>
  <si>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</si>
  <si>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</si>
  <si>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</si>
  <si>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</si>
  <si>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</si>
  <si>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</si>
  <si>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</si>
  <si>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</si>
  <si>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</si>
  <si>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</si>
  <si>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</si>
  <si>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</si>
  <si>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</si>
  <si>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</si>
  <si>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</si>
  <si>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</si>
  <si>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</si>
  <si>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</si>
  <si>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</si>
  <si>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</si>
  <si>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</si>
  <si>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</si>
  <si>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</si>
  <si>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</si>
  <si>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</si>
  <si>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</si>
  <si>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</si>
  <si>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</si>
  <si>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</si>
  <si>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</si>
  <si>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</si>
  <si>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</si>
  <si>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</si>
  <si>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</si>
  <si>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</si>
  <si>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</si>
  <si>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</si>
  <si>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</si>
  <si>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</si>
  <si>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</si>
  <si>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</si>
  <si>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</si>
  <si>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</si>
  <si>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</si>
  <si>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</si>
  <si>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</si>
  <si>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</si>
  <si>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</si>
  <si>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</si>
  <si>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</si>
  <si>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</si>
  <si>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</si>
  <si>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</si>
  <si>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</si>
  <si>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</si>
  <si>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</si>
  <si>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</si>
  <si>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</si>
  <si>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</si>
  <si>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</si>
  <si>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</si>
  <si>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</si>
  <si>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</si>
  <si>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</si>
  <si>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</si>
  <si>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</si>
  <si>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</si>
  <si>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</si>
  <si>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</si>
  <si>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</si>
  <si>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</si>
  <si>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</si>
  <si>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</si>
  <si>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</si>
  <si>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</si>
  <si>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</si>
  <si>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</si>
  <si>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</si>
  <si>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</si>
  <si>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</si>
  <si>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</si>
  <si>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</si>
  <si>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</si>
  <si>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</si>
  <si>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</si>
  <si>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</si>
  <si>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</si>
  <si>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</si>
  <si>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</si>
  <si>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</si>
  <si>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</si>
  <si>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</si>
  <si>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</si>
  <si>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</si>
  <si>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</si>
  <si>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</si>
  <si>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</si>
  <si>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</si>
  <si>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</si>
  <si>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</si>
  <si>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</si>
  <si>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</si>
  <si>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</si>
  <si>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</si>
  <si>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</si>
  <si>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</si>
  <si>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</si>
  <si>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</si>
  <si>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</si>
  <si>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</si>
  <si>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</si>
  <si>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</si>
  <si>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</si>
  <si>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</si>
  <si>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</si>
  <si>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</si>
  <si>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</si>
  <si>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</si>
  <si>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</si>
  <si>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</si>
  <si>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</si>
  <si>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</si>
  <si>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</si>
  <si>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</si>
  <si>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</si>
  <si>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</si>
  <si>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</si>
  <si>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</si>
  <si>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</si>
  <si>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</si>
  <si>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</si>
  <si>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</si>
  <si>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</si>
  <si>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</si>
  <si>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</si>
  <si>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</si>
  <si>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</si>
  <si>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</si>
  <si>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</si>
  <si>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</si>
  <si>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</si>
  <si>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</si>
  <si>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</si>
  <si>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</si>
  <si>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</si>
  <si>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</si>
  <si>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</si>
  <si>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</si>
  <si>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</si>
  <si>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</si>
  <si>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</si>
  <si>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</si>
  <si>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</si>
  <si>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</si>
  <si>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</si>
  <si>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</si>
  <si>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</si>
  <si>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</si>
  <si>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</si>
  <si>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</si>
  <si>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</si>
  <si>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</si>
  <si>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</si>
  <si>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</si>
  <si>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</si>
  <si>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</si>
  <si>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</si>
  <si>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</si>
  <si>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</si>
  <si>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</si>
  <si>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</si>
  <si>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</si>
  <si>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</si>
  <si>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</si>
  <si>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</si>
  <si>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</si>
  <si>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</si>
  <si>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</si>
  <si>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</si>
  <si>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</si>
  <si>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</si>
  <si>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</si>
  <si>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</si>
  <si>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</si>
  <si>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</si>
  <si>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</si>
  <si>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</si>
  <si>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</si>
  <si>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</si>
  <si>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</si>
  <si>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</si>
  <si>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</si>
  <si>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</si>
  <si>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</si>
  <si>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</si>
  <si>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</si>
  <si>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</si>
  <si>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</si>
  <si>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</si>
  <si>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</si>
  <si>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</si>
  <si>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</si>
  <si>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</si>
  <si>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</si>
  <si>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</si>
  <si>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</si>
  <si>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</si>
  <si>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</si>
  <si>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</si>
  <si>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</si>
  <si>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</si>
  <si>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</si>
  <si>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</si>
  <si>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</si>
  <si>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</si>
  <si>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</si>
  <si>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</si>
  <si>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</si>
  <si>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</si>
  <si>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</si>
  <si>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</si>
  <si>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</si>
  <si>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</si>
  <si>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</si>
  <si>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</si>
  <si>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</si>
  <si>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</si>
  <si>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</si>
  <si>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</si>
  <si>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</si>
  <si>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</si>
  <si>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</si>
  <si>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</si>
  <si>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</si>
  <si>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</si>
  <si>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</si>
  <si>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</si>
  <si>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</si>
  <si>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</si>
  <si>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</si>
  <si>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</si>
  <si>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</si>
  <si>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</si>
  <si>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</si>
  <si>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</si>
  <si>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</si>
  <si>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</si>
  <si>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</si>
  <si>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</si>
  <si>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</si>
  <si>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</si>
  <si>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</si>
  <si>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</si>
  <si>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</si>
  <si>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</si>
  <si>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</si>
  <si>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</si>
  <si>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</si>
  <si>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</si>
  <si>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</si>
  <si>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</si>
  <si>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</si>
  <si>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</si>
  <si>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</si>
  <si>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</si>
  <si>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</si>
  <si>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</si>
  <si>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</si>
  <si>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</si>
  <si>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</si>
  <si>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</si>
  <si>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</si>
  <si>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</si>
  <si>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</si>
  <si>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</si>
  <si>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</si>
  <si>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</si>
  <si>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</si>
  <si>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</si>
  <si>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</si>
  <si>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</si>
  <si>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</si>
  <si>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</si>
  <si>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</si>
  <si>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</si>
  <si>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</si>
  <si>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</si>
  <si>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</si>
  <si>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</si>
  <si>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</si>
  <si>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</si>
  <si>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</si>
  <si>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</si>
  <si>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</si>
  <si>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</si>
  <si>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</si>
  <si>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</si>
  <si>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</si>
  <si>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</si>
  <si>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</si>
  <si>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</si>
  <si>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</si>
  <si>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</si>
  <si>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</si>
  <si>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</si>
  <si>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</si>
  <si>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</si>
  <si>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</si>
  <si>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</si>
  <si>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</si>
  <si>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</si>
  <si>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</si>
  <si>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</si>
  <si>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</si>
  <si>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</si>
  <si>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</si>
  <si>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</si>
  <si>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</si>
  <si>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</si>
  <si>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</si>
  <si>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</si>
  <si>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</si>
  <si>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</si>
  <si>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</si>
  <si>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</si>
  <si>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</si>
  <si>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</si>
  <si>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</si>
  <si>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</si>
  <si>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</si>
  <si>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</si>
  <si>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</si>
  <si>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</si>
  <si>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</si>
  <si>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</si>
  <si>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</si>
  <si>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</si>
  <si>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</si>
  <si>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</si>
  <si>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</si>
  <si>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</si>
  <si>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</si>
  <si>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</si>
  <si>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</si>
  <si>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</si>
  <si>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</si>
  <si>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</si>
  <si>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</si>
  <si>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</si>
  <si>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</si>
  <si>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</si>
  <si>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</si>
  <si>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</si>
  <si>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</si>
  <si>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</si>
  <si>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</si>
  <si>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</si>
  <si>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</si>
  <si>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</si>
  <si>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</si>
  <si>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</si>
  <si>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</si>
  <si>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</si>
  <si>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</si>
  <si>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</si>
  <si>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</si>
  <si>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</si>
  <si>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</si>
  <si>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</si>
  <si>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</si>
  <si>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</si>
  <si>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</si>
  <si>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</si>
  <si>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</si>
  <si>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</si>
  <si>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</si>
  <si>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</si>
  <si>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</si>
  <si>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</si>
  <si>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</si>
  <si>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</si>
  <si>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</si>
  <si>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</si>
  <si>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</si>
  <si>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</si>
  <si>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</si>
  <si>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</si>
  <si>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</si>
  <si>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</si>
  <si>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</si>
  <si>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</si>
  <si>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</si>
  <si>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</si>
  <si>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</si>
  <si>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</si>
  <si>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</si>
  <si>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</si>
  <si>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</si>
  <si>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</si>
  <si>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</si>
  <si>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</si>
  <si>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</si>
  <si>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</si>
  <si>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</si>
  <si>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</si>
  <si>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</si>
  <si>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</si>
  <si>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</si>
  <si>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</si>
  <si>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</si>
  <si>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</si>
  <si>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</si>
  <si>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</si>
  <si>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</si>
  <si>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</si>
  <si>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</si>
  <si>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</si>
  <si>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</si>
  <si>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</si>
  <si>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</si>
  <si>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</si>
  <si>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</si>
  <si>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</si>
  <si>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</si>
  <si>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</si>
  <si>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</si>
  <si>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</si>
  <si>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</si>
  <si>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</si>
  <si>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</si>
  <si>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</si>
  <si>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</si>
  <si>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</si>
  <si>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</si>
  <si>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</si>
  <si>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</si>
  <si>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</si>
  <si>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</si>
  <si>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</si>
  <si>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</si>
  <si>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</si>
  <si>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</si>
  <si>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</si>
  <si>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</si>
  <si>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</si>
  <si>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</si>
  <si>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</si>
  <si>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</si>
  <si>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</si>
  <si>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</si>
  <si>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</si>
  <si>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</si>
  <si>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</si>
  <si>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</si>
  <si>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</si>
  <si>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</si>
  <si>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</si>
  <si>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</si>
  <si>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</si>
  <si>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</si>
  <si>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</si>
  <si>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</si>
  <si>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</si>
  <si>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</si>
  <si>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</si>
  <si>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</si>
  <si>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</si>
  <si>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</si>
  <si>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</si>
  <si>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</si>
  <si>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</si>
  <si>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</si>
  <si>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</si>
  <si>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</si>
  <si>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</si>
  <si>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</si>
  <si>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</si>
  <si>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</si>
  <si>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</si>
  <si>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</si>
  <si>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</si>
  <si>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</si>
  <si>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</si>
  <si>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</si>
  <si>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</si>
  <si>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</si>
  <si>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</si>
  <si>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</si>
  <si>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</si>
  <si>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</si>
  <si>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</si>
  <si>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</si>
  <si>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</si>
  <si>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</si>
  <si>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</si>
  <si>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</si>
  <si>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</si>
  <si>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</si>
  <si>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</si>
  <si>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</si>
  <si>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</si>
  <si>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</si>
  <si>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</si>
  <si>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</si>
  <si>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</si>
  <si>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</si>
  <si>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</si>
  <si>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</si>
  <si>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</si>
  <si>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</si>
  <si>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</si>
  <si>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</si>
  <si>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</si>
  <si>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</si>
  <si>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</si>
  <si>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</si>
  <si>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</si>
  <si>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</si>
  <si>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</si>
  <si>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</si>
  <si>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</si>
  <si>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</si>
  <si>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</si>
  <si>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</si>
  <si>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</si>
  <si>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</si>
  <si>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</si>
  <si>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</si>
  <si>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</si>
  <si>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</si>
  <si>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</si>
  <si>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</si>
  <si>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</si>
  <si>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</si>
  <si>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</si>
  <si>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</si>
  <si>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</si>
  <si>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</si>
  <si>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</si>
  <si>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</si>
  <si>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</si>
  <si>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</si>
  <si>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</si>
  <si>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</si>
  <si>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</si>
  <si>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</si>
  <si>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</si>
  <si>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</si>
  <si>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</si>
  <si>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</si>
  <si>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</si>
  <si>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</si>
  <si>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</si>
  <si>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</si>
  <si>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</si>
  <si>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</si>
  <si>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</si>
  <si>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</si>
  <si>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</si>
  <si>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</si>
  <si>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</si>
  <si>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</si>
  <si>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</si>
  <si>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</si>
  <si>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</si>
  <si>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</si>
  <si>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</si>
  <si>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</si>
  <si>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</si>
  <si>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</si>
  <si>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</si>
  <si>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</si>
  <si>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</si>
  <si>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</si>
  <si>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</si>
  <si>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</si>
  <si>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</si>
  <si>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</si>
  <si>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</si>
  <si>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</si>
  <si>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</si>
  <si>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</si>
  <si>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</si>
  <si>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</si>
  <si>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</si>
  <si>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</si>
  <si>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</si>
  <si>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</si>
  <si>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</si>
  <si>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</si>
  <si>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</si>
  <si>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</si>
  <si>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</si>
  <si>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</si>
  <si>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</si>
  <si>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</si>
  <si>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</si>
  <si>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</si>
  <si>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</si>
  <si>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</si>
  <si>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</si>
  <si>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</si>
  <si>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</si>
  <si>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</si>
  <si>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</si>
  <si>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</si>
  <si>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</si>
  <si>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</si>
  <si>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</si>
  <si>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</si>
  <si>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</si>
  <si>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</si>
  <si>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</si>
  <si>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</si>
  <si>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</si>
  <si>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</si>
  <si>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</si>
  <si>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</si>
  <si>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</si>
  <si>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</si>
  <si>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</si>
  <si>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</si>
  <si>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</si>
  <si>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</si>
  <si>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</si>
  <si>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</si>
  <si>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</si>
  <si>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</si>
  <si>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</si>
  <si>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</si>
  <si>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</si>
  <si>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</si>
  <si>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</si>
  <si>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</si>
  <si>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</si>
  <si>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</si>
  <si>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</si>
  <si>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</si>
  <si>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</si>
  <si>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</si>
  <si>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</si>
  <si>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</si>
  <si>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</si>
  <si>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</si>
  <si>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</si>
  <si>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</si>
  <si>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</si>
  <si>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</si>
  <si>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</si>
  <si>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</si>
  <si>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</si>
  <si>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</si>
  <si>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</si>
  <si>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</si>
  <si>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</si>
  <si>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</si>
  <si>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</si>
  <si>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</si>
  <si>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</si>
  <si>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</si>
  <si>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</si>
  <si>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</si>
  <si>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</si>
  <si>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</si>
  <si>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</si>
  <si>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</si>
  <si>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</si>
  <si>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</si>
  <si>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</si>
  <si>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</si>
  <si>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</si>
  <si>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</si>
  <si>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</si>
  <si>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</si>
  <si>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</si>
  <si>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</si>
  <si>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</si>
  <si>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</si>
  <si>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</si>
  <si>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</si>
  <si>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</si>
  <si>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</si>
  <si>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</si>
  <si>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</si>
  <si>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</si>
  <si>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</si>
  <si>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</si>
  <si>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</si>
  <si>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</si>
  <si>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</si>
  <si>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</si>
  <si>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</si>
  <si>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</si>
  <si>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</si>
  <si>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</si>
  <si>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</si>
  <si>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</si>
  <si>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</si>
  <si>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</si>
  <si>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</si>
  <si>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</si>
  <si>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</si>
  <si>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</si>
  <si>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</si>
  <si>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</si>
  <si>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</si>
  <si>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</si>
  <si>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</si>
  <si>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</si>
  <si>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</si>
  <si>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</si>
  <si>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</si>
  <si>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</si>
  <si>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</si>
  <si>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</si>
  <si>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</si>
  <si>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</si>
  <si>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</si>
  <si>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</si>
  <si>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</si>
  <si>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</si>
  <si>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</si>
  <si>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</si>
  <si>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</si>
  <si>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</si>
  <si>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</si>
  <si>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</si>
  <si>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</si>
  <si>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</si>
  <si>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</si>
  <si>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</si>
  <si>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</si>
  <si>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</si>
  <si>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</si>
  <si>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</si>
  <si>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</si>
  <si>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</si>
  <si>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</si>
  <si>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</si>
  <si>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</si>
  <si>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</si>
  <si>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</si>
  <si>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</si>
  <si>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</si>
  <si>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</si>
  <si>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</si>
  <si>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</si>
  <si>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</si>
  <si>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</si>
  <si>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</si>
  <si>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</si>
  <si>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</si>
  <si>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</si>
  <si>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</si>
  <si>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</si>
  <si>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</si>
  <si>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</si>
  <si>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</si>
  <si>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</si>
  <si>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</si>
  <si>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</si>
  <si>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</si>
  <si>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</si>
  <si>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</si>
  <si>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</si>
  <si>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</si>
  <si>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</si>
  <si>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</si>
  <si>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</si>
  <si>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</si>
  <si>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</si>
  <si>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</si>
  <si>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</si>
  <si>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</si>
  <si>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</si>
  <si>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</si>
  <si>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</si>
  <si>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</si>
  <si>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</si>
  <si>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</si>
  <si>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</si>
  <si>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</si>
  <si>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</si>
  <si>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</si>
  <si>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</si>
  <si>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</si>
  <si>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</si>
  <si>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</si>
  <si>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</si>
  <si>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</si>
  <si>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</si>
  <si>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</si>
  <si>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</si>
  <si>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</si>
  <si>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</si>
  <si>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</si>
  <si>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</si>
  <si>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</si>
  <si>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</si>
  <si>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</si>
  <si>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</si>
  <si>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</si>
  <si>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</si>
  <si>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</si>
  <si>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</si>
  <si>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</si>
  <si>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</si>
  <si>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</si>
  <si>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</si>
  <si>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</si>
  <si>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</si>
  <si>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</si>
  <si>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</si>
  <si>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</si>
  <si>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</si>
  <si>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</si>
  <si>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</si>
  <si>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</si>
  <si>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</si>
  <si>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</si>
  <si>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</si>
  <si>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</si>
  <si>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</si>
  <si>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</si>
  <si>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</si>
  <si>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</si>
  <si>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</si>
  <si>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</si>
  <si>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</si>
  <si>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</si>
  <si>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</si>
  <si>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</si>
  <si>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</si>
  <si>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</si>
  <si>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</si>
  <si>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</si>
  <si>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</si>
  <si>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</si>
  <si>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</si>
  <si>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</si>
  <si>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</si>
  <si>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</si>
  <si>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</si>
  <si>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</si>
  <si>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</si>
  <si>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</si>
  <si>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</si>
  <si>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</si>
  <si>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</si>
  <si>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</si>
  <si>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</si>
  <si>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</si>
  <si>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</si>
  <si>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</si>
  <si>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</si>
  <si>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</si>
  <si>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</si>
  <si>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</si>
  <si>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</si>
  <si>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</si>
  <si>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</si>
  <si>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</si>
  <si>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</si>
  <si>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</si>
  <si>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</si>
  <si>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</si>
  <si>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</si>
  <si>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</si>
  <si>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</si>
  <si>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</si>
  <si>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</si>
  <si>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</si>
  <si>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</si>
  <si>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</si>
  <si>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</si>
  <si>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</si>
  <si>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</si>
  <si>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</si>
  <si>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</si>
  <si>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</si>
  <si>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</si>
  <si>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</si>
  <si>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</si>
  <si>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</si>
  <si>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</si>
  <si>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</si>
  <si>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</si>
  <si>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</si>
  <si>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</si>
  <si>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</si>
  <si>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</si>
  <si>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</si>
  <si>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</si>
  <si>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</si>
  <si>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</si>
  <si>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</si>
  <si>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</si>
  <si>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</si>
  <si>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</si>
  <si>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</si>
  <si>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</si>
  <si>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</si>
  <si>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</si>
  <si>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</si>
  <si>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</si>
  <si>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</si>
  <si>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</si>
  <si>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</si>
  <si>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</si>
  <si>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</si>
  <si>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</si>
  <si>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</si>
  <si>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</si>
  <si>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</si>
  <si>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</si>
  <si>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</si>
  <si>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</si>
  <si>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</si>
  <si>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</si>
  <si>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</si>
  <si>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</si>
  <si>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</si>
  <si>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</si>
  <si>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</si>
  <si>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</si>
  <si>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</si>
  <si>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</si>
  <si>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</si>
  <si>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</si>
  <si>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</si>
  <si>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</si>
  <si>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</si>
  <si>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</si>
  <si>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</si>
  <si>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</si>
  <si>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</si>
  <si>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</si>
  <si>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</si>
  <si>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</si>
  <si>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</si>
  <si>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</si>
  <si>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</si>
  <si>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</si>
  <si>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</si>
  <si>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</si>
  <si>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</si>
  <si>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</si>
  <si>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</si>
  <si>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</si>
  <si>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</si>
  <si>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</si>
  <si>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</si>
  <si>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</si>
  <si>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</si>
  <si>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</si>
  <si>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</si>
  <si>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</si>
  <si>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</si>
  <si>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</si>
  <si>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</si>
  <si>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</si>
  <si>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</si>
  <si>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</si>
  <si>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</si>
  <si>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</si>
  <si>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</si>
  <si>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</si>
  <si>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</si>
  <si>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</si>
  <si>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</si>
  <si>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</si>
  <si>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</si>
  <si>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</si>
  <si>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</si>
  <si>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</si>
  <si>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</si>
  <si>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</si>
  <si>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</si>
  <si>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</si>
  <si>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</si>
  <si>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</si>
  <si>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</si>
  <si>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</si>
  <si>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</si>
  <si>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</si>
  <si>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</si>
  <si>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</si>
  <si>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</si>
  <si>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</si>
  <si>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</si>
  <si>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</si>
  <si>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</si>
  <si>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</si>
  <si>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</si>
  <si>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</si>
  <si>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</si>
  <si>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</si>
  <si>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</si>
  <si>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</si>
  <si>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</si>
  <si>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</si>
  <si>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</si>
  <si>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</si>
  <si>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</si>
  <si>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</si>
  <si>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</si>
  <si>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</si>
  <si>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</si>
  <si>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</si>
  <si>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</si>
  <si>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</si>
  <si>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</si>
  <si>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</si>
  <si>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</si>
  <si>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</si>
  <si>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</si>
  <si>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</si>
  <si>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</si>
  <si>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</si>
  <si>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</si>
  <si>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</si>
  <si>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</si>
  <si>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</si>
  <si>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</si>
  <si>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</si>
  <si>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</si>
  <si>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</si>
  <si>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</si>
  <si>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</si>
  <si>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</si>
  <si>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</si>
  <si>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</si>
  <si>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</si>
  <si>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</si>
  <si>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</si>
  <si>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</si>
  <si>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</si>
  <si>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</si>
  <si>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</si>
  <si>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</si>
  <si>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</si>
  <si>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</si>
  <si>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</si>
  <si>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</si>
  <si>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</si>
  <si>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</si>
  <si>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</si>
  <si>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</si>
  <si>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</si>
  <si>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</si>
  <si>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</si>
  <si>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</si>
  <si>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</si>
  <si>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</si>
  <si>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</si>
  <si>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</si>
  <si>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</si>
  <si>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</si>
  <si>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</si>
  <si>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</si>
  <si>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</si>
  <si>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</si>
  <si>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</si>
  <si>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</si>
  <si>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</si>
  <si>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</si>
  <si>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</si>
  <si>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</si>
  <si>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</si>
  <si>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</si>
  <si>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</si>
  <si>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</si>
  <si>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</si>
  <si>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</si>
  <si>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</si>
  <si>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</si>
  <si>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</si>
  <si>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</si>
  <si>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</si>
  <si>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</si>
  <si>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</si>
  <si>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</si>
  <si>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</si>
  <si>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</si>
  <si>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</si>
  <si>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</si>
  <si>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</si>
  <si>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</si>
  <si>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</si>
  <si>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</si>
  <si>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</si>
  <si>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</si>
  <si>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</si>
  <si>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</si>
  <si>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</si>
  <si>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</si>
  <si>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</si>
  <si>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</si>
  <si>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</si>
  <si>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</si>
  <si>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</si>
  <si>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</si>
  <si>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</si>
  <si>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</si>
  <si>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</si>
  <si>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</si>
  <si>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</si>
  <si>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</si>
  <si>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</si>
  <si>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</si>
  <si>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</si>
  <si>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</si>
  <si>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</si>
  <si>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</si>
  <si>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</si>
  <si>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</si>
  <si>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</si>
  <si>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</si>
  <si>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</si>
  <si>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</si>
  <si>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</si>
  <si>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</si>
  <si>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</si>
  <si>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</si>
  <si>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</si>
  <si>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</si>
  <si>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</si>
  <si>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</si>
  <si>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</si>
  <si>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</si>
  <si>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</si>
  <si>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</si>
  <si>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</si>
  <si>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</si>
  <si>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</si>
  <si>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</si>
  <si>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</si>
  <si>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</si>
  <si>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</si>
  <si>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</si>
  <si>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</si>
  <si>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</si>
  <si>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</si>
  <si>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</si>
  <si>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</si>
  <si>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</si>
  <si>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</si>
  <si>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</si>
  <si>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</si>
  <si>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</si>
  <si>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</si>
  <si>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</si>
  <si>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</si>
  <si>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</si>
  <si>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</si>
  <si>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</si>
  <si>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</si>
  <si>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</si>
  <si>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</si>
  <si>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</si>
  <si>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</si>
  <si>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</si>
  <si>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</si>
  <si>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</si>
  <si>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</si>
  <si>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</si>
  <si>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</si>
  <si>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</si>
  <si>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</si>
  <si>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</si>
  <si>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</si>
  <si>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</si>
  <si>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</si>
  <si>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</si>
  <si>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</si>
  <si>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</si>
  <si>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</si>
  <si>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</si>
  <si>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</si>
  <si>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</si>
  <si>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</si>
  <si>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</si>
  <si>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</si>
  <si>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</si>
  <si>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</si>
  <si>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</si>
  <si>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</si>
  <si>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</si>
  <si>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</si>
  <si>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</si>
  <si>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</si>
  <si>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</si>
  <si>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</si>
  <si>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</si>
  <si>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</si>
  <si>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</si>
  <si>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</si>
  <si>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</si>
  <si>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</si>
  <si>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</si>
  <si>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</si>
  <si>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</si>
  <si>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</si>
  <si>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</si>
  <si>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</si>
  <si>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</si>
  <si>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</si>
  <si>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</si>
  <si>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</si>
  <si>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</si>
  <si>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</si>
  <si>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</si>
  <si>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</si>
  <si>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</si>
  <si>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</si>
  <si>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</si>
  <si>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</si>
  <si>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</si>
  <si>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</si>
  <si>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</si>
  <si>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</si>
  <si>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</si>
  <si>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</si>
  <si>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</si>
  <si>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</si>
  <si>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</si>
  <si>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</si>
  <si>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</si>
  <si>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</si>
  <si>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</si>
  <si>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</si>
  <si>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</si>
  <si>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</si>
  <si>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</si>
  <si>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</si>
  <si>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</si>
  <si>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</si>
  <si>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</si>
  <si>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</si>
  <si>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</si>
  <si>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</si>
  <si>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</si>
  <si>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</si>
  <si>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</si>
  <si>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</si>
  <si>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</si>
  <si>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</si>
  <si>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</si>
  <si>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</si>
  <si>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</si>
  <si>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</si>
  <si>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</si>
  <si>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</si>
  <si>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</si>
  <si>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</si>
  <si>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</si>
  <si>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</si>
  <si>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</si>
  <si>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</si>
  <si>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</si>
  <si>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</si>
  <si>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</si>
  <si>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</si>
  <si>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</si>
  <si>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</si>
  <si>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</si>
  <si>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</si>
  <si>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</si>
  <si>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</si>
  <si>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</si>
  <si>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</si>
  <si>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</si>
  <si>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</si>
  <si>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</si>
  <si>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</si>
  <si>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</si>
  <si>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</si>
  <si>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</si>
  <si>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</si>
  <si>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</si>
  <si>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</si>
  <si>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</si>
  <si>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</si>
  <si>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</si>
  <si>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</si>
  <si>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</si>
  <si>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</si>
  <si>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</si>
  <si>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</si>
  <si>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</si>
  <si>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</si>
  <si>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</si>
  <si>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</si>
  <si>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</si>
  <si>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</si>
  <si>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</si>
  <si>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</si>
  <si>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</si>
  <si>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</si>
  <si>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</si>
  <si>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</si>
  <si>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</si>
  <si>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</si>
  <si>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</si>
  <si>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</si>
  <si>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</si>
  <si>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</si>
  <si>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</si>
  <si>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</si>
  <si>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</si>
  <si>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</si>
  <si>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</si>
  <si>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</si>
  <si>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</si>
  <si>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</si>
  <si>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</si>
  <si>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</si>
  <si>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</si>
  <si>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</si>
  <si>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</si>
  <si>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</si>
  <si>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</si>
  <si>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</si>
  <si>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</si>
  <si>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</si>
  <si>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</si>
  <si>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</si>
  <si>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</si>
  <si>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</si>
  <si>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</si>
  <si>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</si>
  <si>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</si>
  <si>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</si>
  <si>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</si>
  <si>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</si>
  <si>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</si>
  <si>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</si>
  <si>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</si>
  <si>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</si>
  <si>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</si>
  <si>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</si>
  <si>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</si>
  <si>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</si>
  <si>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</si>
  <si>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</si>
  <si>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</si>
  <si>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</si>
  <si>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</si>
  <si>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</si>
  <si>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</si>
  <si>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</si>
  <si>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</si>
  <si>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</si>
  <si>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</si>
  <si>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</si>
  <si>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</si>
  <si>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</si>
  <si>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</si>
  <si>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</si>
  <si>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</si>
  <si>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</si>
  <si>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</si>
  <si>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</si>
  <si>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</si>
  <si>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</si>
  <si>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</si>
  <si>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</si>
  <si>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</si>
  <si>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</si>
  <si>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</si>
  <si>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</si>
  <si>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</si>
  <si>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</si>
  <si>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</si>
  <si>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</si>
  <si>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</si>
  <si>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</si>
  <si>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</si>
  <si>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</si>
  <si>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</si>
  <si>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</si>
  <si>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</si>
  <si>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</si>
  <si>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</si>
  <si>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</si>
  <si>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</si>
  <si>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</si>
  <si>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</si>
  <si>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</si>
  <si>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</si>
  <si>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</si>
  <si>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</si>
  <si>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</si>
  <si>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</si>
  <si>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</si>
  <si>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</si>
  <si>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</si>
  <si>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</si>
  <si>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</si>
  <si>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</si>
  <si>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</si>
  <si>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</si>
  <si>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</si>
  <si>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</si>
  <si>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</si>
  <si>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</si>
  <si>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</si>
  <si>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</si>
  <si>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</si>
  <si>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</si>
  <si>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</si>
  <si>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</si>
  <si>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</si>
  <si>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</si>
  <si>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</si>
  <si>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</si>
  <si>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</si>
  <si>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</si>
  <si>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</si>
  <si>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</si>
  <si>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</si>
  <si>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</si>
  <si>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</si>
  <si>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</si>
  <si>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</si>
  <si>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</si>
  <si>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</si>
  <si>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</si>
  <si>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</si>
  <si>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</si>
  <si>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</si>
  <si>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</si>
  <si>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</si>
  <si>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</si>
  <si>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</si>
  <si>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</si>
  <si>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</si>
  <si>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</si>
  <si>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</si>
  <si>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</si>
  <si>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</si>
  <si>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</si>
  <si>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</si>
  <si>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</si>
  <si>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</si>
  <si>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</si>
  <si>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</si>
  <si>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</si>
  <si>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</si>
  <si>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</si>
  <si>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</si>
  <si>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</si>
  <si>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</si>
  <si>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</si>
  <si>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</si>
  <si>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</si>
  <si>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</si>
  <si>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</si>
  <si>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</si>
  <si>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</si>
  <si>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</si>
  <si>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</si>
  <si>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</si>
  <si>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</si>
  <si>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</si>
  <si>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</si>
  <si>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</si>
  <si>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</si>
  <si>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</si>
  <si>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</si>
  <si>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</si>
  <si>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</si>
  <si>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</si>
  <si>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</si>
  <si>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</si>
  <si>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</si>
  <si>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</si>
  <si>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</si>
  <si>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</si>
  <si>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</si>
  <si>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</si>
  <si>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</si>
  <si>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</si>
  <si>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</si>
  <si>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</si>
  <si>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</si>
  <si>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</si>
  <si>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</si>
  <si>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</si>
  <si>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</si>
  <si>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</si>
  <si>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</si>
  <si>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</si>
  <si>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</si>
  <si>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</si>
  <si>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</si>
  <si>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</si>
  <si>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</si>
  <si>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</si>
  <si>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</si>
  <si>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</si>
  <si>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</si>
  <si>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</si>
  <si>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</si>
  <si>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</si>
  <si>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</si>
  <si>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</si>
  <si>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</si>
  <si>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</si>
  <si>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</si>
  <si>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</si>
  <si>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</si>
  <si>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</si>
  <si>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</si>
  <si>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</si>
  <si>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</si>
  <si>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</si>
  <si>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</si>
  <si>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</si>
  <si>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</si>
  <si>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</si>
  <si>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</si>
  <si>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</si>
  <si>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</si>
  <si>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</si>
  <si>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</si>
  <si>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</si>
  <si>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</si>
  <si>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</si>
  <si>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</si>
  <si>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</si>
  <si>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</si>
  <si>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</si>
  <si>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</si>
  <si>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</si>
  <si>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</si>
  <si>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</si>
  <si>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</si>
  <si>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</si>
  <si>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</si>
  <si>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</si>
  <si>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</si>
  <si>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</si>
  <si>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</si>
  <si>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</si>
  <si>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</si>
  <si>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</si>
  <si>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</si>
  <si>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</si>
  <si>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</si>
  <si>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</si>
  <si>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</si>
  <si>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</si>
  <si>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</si>
  <si>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</si>
  <si>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</si>
  <si>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</si>
  <si>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</si>
  <si>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</si>
  <si>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</si>
  <si>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</si>
  <si>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</si>
  <si>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</si>
  <si>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</si>
  <si>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</si>
  <si>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</si>
  <si>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</si>
  <si>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</si>
  <si>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</si>
  <si>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</si>
  <si>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</si>
  <si>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</si>
  <si>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</si>
  <si>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</si>
  <si>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</si>
  <si>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</si>
  <si>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</si>
  <si>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</si>
  <si>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</si>
  <si>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</si>
  <si>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</si>
  <si>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</si>
  <si>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</si>
  <si>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</si>
  <si>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</si>
  <si>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</si>
  <si>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</si>
  <si>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</si>
  <si>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</si>
  <si>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</si>
  <si>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</si>
  <si>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</si>
  <si>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</si>
  <si>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</si>
  <si>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</si>
  <si>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</si>
  <si>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</si>
  <si>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</si>
  <si>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</si>
  <si>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</si>
  <si>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</si>
  <si>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</si>
  <si>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</si>
  <si>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</si>
  <si>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</si>
  <si>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</si>
  <si>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</si>
  <si>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</si>
  <si>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</si>
  <si>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</si>
  <si>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</si>
  <si>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</si>
  <si>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</si>
  <si>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</si>
  <si>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</si>
  <si>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</si>
  <si>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</si>
  <si>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</si>
  <si>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</si>
  <si>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</si>
  <si>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</si>
  <si>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</si>
  <si>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</si>
  <si>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</si>
  <si>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</si>
  <si>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</si>
  <si>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</si>
  <si>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</si>
  <si>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</si>
  <si>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</si>
  <si>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</si>
  <si>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</si>
  <si>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</si>
  <si>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</si>
  <si>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</si>
  <si>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</si>
  <si>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</si>
  <si>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</si>
  <si>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</si>
  <si>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</si>
  <si>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</si>
  <si>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</si>
  <si>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</si>
  <si>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</si>
  <si>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</si>
  <si>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</si>
  <si>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</si>
  <si>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</si>
  <si>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</si>
  <si>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</si>
  <si>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</si>
  <si>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</si>
  <si>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</si>
  <si>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</si>
  <si>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</si>
  <si>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</si>
  <si>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</si>
  <si>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</si>
  <si>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</si>
  <si>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</si>
  <si>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</si>
  <si>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</si>
  <si>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</si>
  <si>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</si>
  <si>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</si>
  <si>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</si>
  <si>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</si>
  <si>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</si>
  <si>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</si>
  <si>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</si>
  <si>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</si>
  <si>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</si>
  <si>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</si>
  <si>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</si>
  <si>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</si>
  <si>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</si>
  <si>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</si>
  <si>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</si>
  <si>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</si>
  <si>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</si>
  <si>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</si>
  <si>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</si>
  <si>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</si>
  <si>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</si>
  <si>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</si>
  <si>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</si>
  <si>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</si>
  <si>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</si>
  <si>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</si>
  <si>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</si>
  <si>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</si>
  <si>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</si>
  <si>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</si>
  <si>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</si>
  <si>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</si>
  <si>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</si>
  <si>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</si>
  <si>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</si>
  <si>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</si>
  <si>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</si>
  <si>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</si>
  <si>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</si>
  <si>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</si>
  <si>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</si>
  <si>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</si>
  <si>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</si>
  <si>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</si>
  <si>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</si>
  <si>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</si>
  <si>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</si>
  <si>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</si>
  <si>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</si>
  <si>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</si>
  <si>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</si>
  <si>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</si>
  <si>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</si>
  <si>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</si>
  <si>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</si>
  <si>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</si>
  <si>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</si>
  <si>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</si>
  <si>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</si>
  <si>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</si>
  <si>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</si>
  <si>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</si>
  <si>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</si>
  <si>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</si>
  <si>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</si>
  <si>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</si>
  <si>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</si>
  <si>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</si>
  <si>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</si>
  <si>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</si>
  <si>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</si>
  <si>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</si>
  <si>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</si>
  <si>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</si>
  <si>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</si>
  <si>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</si>
  <si>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</si>
  <si>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</si>
  <si>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</si>
  <si>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</si>
  <si>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</si>
  <si>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</si>
  <si>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</si>
  <si>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</si>
  <si>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</si>
  <si>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</si>
  <si>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</si>
  <si>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</si>
  <si>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</si>
  <si>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</si>
  <si>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</si>
  <si>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</si>
  <si>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</si>
  <si>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</si>
  <si>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</si>
  <si>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</si>
  <si>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</si>
  <si>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</si>
  <si>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</si>
  <si>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</si>
  <si>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</si>
  <si>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</si>
  <si>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</si>
  <si>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</si>
  <si>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</si>
  <si>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</si>
  <si>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</si>
  <si>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</si>
  <si>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</si>
  <si>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</si>
  <si>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</si>
  <si>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</si>
  <si>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</si>
  <si>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</si>
  <si>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</si>
  <si>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</si>
  <si>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</si>
  <si>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</si>
  <si>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</si>
  <si>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</si>
  <si>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</si>
  <si>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</si>
  <si>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</si>
  <si>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</si>
  <si>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</si>
  <si>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</si>
  <si>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</si>
  <si>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</si>
  <si>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</si>
  <si>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</si>
  <si>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</si>
  <si>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</si>
  <si>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</si>
  <si>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</si>
  <si>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</si>
  <si>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</si>
  <si>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</si>
  <si>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</si>
  <si>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</si>
  <si>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</si>
  <si>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</si>
  <si>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</si>
  <si>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</si>
  <si>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</si>
  <si>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</si>
  <si>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</si>
  <si>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</si>
  <si>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</si>
  <si>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</si>
  <si>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</si>
  <si>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</si>
  <si>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</si>
  <si>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</si>
  <si>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</si>
  <si>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</si>
  <si>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</si>
  <si>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</si>
  <si>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</si>
  <si>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</si>
  <si>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</si>
  <si>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</si>
  <si>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</si>
  <si>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</si>
  <si>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</si>
  <si>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</si>
  <si>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</si>
  <si>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</si>
  <si>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</si>
  <si>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</si>
  <si>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</si>
  <si>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</si>
  <si>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</si>
  <si>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</si>
  <si>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</si>
  <si>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</si>
  <si>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</si>
  <si>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</si>
  <si>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</si>
  <si>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</si>
  <si>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</si>
  <si>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</si>
  <si>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</si>
  <si>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</si>
  <si>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</si>
  <si>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</si>
  <si>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</si>
  <si>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</si>
  <si>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</si>
  <si>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</si>
  <si>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</si>
  <si>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</si>
  <si>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</si>
  <si>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</si>
  <si>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</si>
  <si>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</si>
  <si>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</si>
  <si>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</si>
  <si>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</si>
  <si>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</si>
  <si>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</si>
  <si>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</si>
  <si>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</si>
  <si>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</si>
  <si>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</si>
  <si>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</si>
  <si>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</si>
  <si>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</si>
  <si>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</si>
  <si>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</si>
  <si>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</si>
  <si>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</si>
  <si>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</si>
  <si>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</si>
  <si>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</si>
  <si>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</si>
  <si>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</si>
  <si>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</si>
  <si>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</si>
  <si>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</si>
  <si>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</si>
  <si>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</si>
  <si>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</si>
  <si>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</si>
  <si>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</si>
  <si>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</si>
  <si>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</si>
  <si>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</si>
  <si>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</si>
  <si>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</si>
  <si>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</si>
  <si>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</si>
  <si>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</si>
  <si>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</si>
  <si>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</si>
  <si>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</si>
  <si>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</si>
  <si>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</si>
  <si>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</si>
  <si>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</si>
  <si>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</si>
  <si>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</si>
  <si>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</si>
  <si>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</si>
  <si>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</si>
  <si>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</si>
  <si>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</si>
  <si>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</si>
  <si>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</si>
  <si>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</si>
  <si>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</si>
  <si>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</si>
  <si>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</si>
  <si>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</si>
  <si>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</si>
  <si>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</si>
  <si>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</si>
  <si>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</si>
  <si>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</si>
  <si>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</si>
  <si>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</si>
  <si>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</si>
  <si>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</si>
  <si>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</si>
  <si>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</si>
  <si>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</si>
  <si>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</si>
  <si>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</si>
  <si>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</si>
  <si>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</si>
  <si>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</si>
  <si>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</si>
  <si>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</si>
  <si>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</si>
  <si>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</si>
  <si>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</si>
  <si>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</si>
  <si>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</si>
  <si>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</si>
  <si>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</si>
  <si>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</si>
  <si>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</si>
  <si>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</si>
  <si>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</si>
  <si>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</si>
  <si>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</si>
  <si>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</si>
  <si>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</si>
  <si>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</si>
  <si>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</si>
  <si>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</si>
  <si>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</si>
  <si>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</si>
  <si>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</si>
  <si>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</si>
  <si>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</si>
  <si>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</si>
  <si>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</si>
  <si>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</si>
  <si>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</si>
  <si>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</si>
  <si>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</si>
  <si>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</si>
  <si>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</si>
  <si>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</si>
  <si>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</si>
  <si>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</si>
  <si>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</si>
  <si>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</si>
  <si>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</si>
  <si>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</si>
  <si>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</si>
  <si>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</si>
  <si>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</si>
  <si>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</si>
  <si>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</si>
  <si>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</si>
  <si>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</si>
  <si>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</si>
  <si>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</si>
  <si>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</si>
  <si>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</si>
  <si>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</si>
  <si>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</si>
  <si>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</si>
  <si>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</si>
  <si>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</si>
  <si>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</si>
  <si>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</si>
  <si>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</si>
  <si>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</si>
  <si>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</si>
  <si>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</si>
  <si>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</si>
  <si>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</si>
  <si>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</si>
  <si>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</si>
  <si>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</si>
  <si>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</si>
  <si>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</si>
  <si>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</si>
  <si>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</si>
  <si>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</si>
  <si>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</si>
  <si>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</si>
  <si>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</si>
  <si>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</si>
  <si>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</si>
  <si>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</si>
  <si>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</si>
  <si>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</si>
  <si>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</si>
  <si>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</si>
  <si>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</si>
  <si>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</si>
  <si>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</si>
  <si>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</si>
  <si>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</si>
  <si>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</si>
  <si>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</si>
  <si>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</si>
  <si>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</si>
  <si>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</si>
  <si>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</si>
  <si>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</si>
  <si>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</si>
  <si>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</si>
  <si>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</si>
  <si>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</si>
  <si>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</si>
  <si>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</si>
  <si>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</si>
  <si>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</si>
  <si>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</si>
  <si>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</si>
  <si>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</si>
  <si>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</si>
  <si>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</si>
  <si>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</si>
  <si>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</si>
  <si>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</si>
  <si>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</si>
  <si>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</si>
  <si>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</si>
  <si>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</si>
  <si>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</si>
  <si>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</si>
  <si>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</si>
  <si>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</si>
  <si>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</si>
  <si>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</si>
  <si>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</si>
  <si>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</si>
  <si>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</si>
  <si>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</si>
  <si>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</si>
  <si>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</si>
  <si>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</si>
  <si>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</si>
  <si>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</si>
  <si>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</si>
  <si>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</si>
  <si>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</si>
  <si>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</si>
  <si>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</si>
  <si>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</si>
  <si>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</si>
  <si>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</si>
  <si>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</si>
  <si>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</si>
  <si>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</si>
  <si>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</si>
  <si>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</si>
  <si>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</si>
  <si>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</si>
  <si>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</si>
  <si>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</si>
  <si>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</si>
  <si>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</si>
  <si>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</si>
  <si>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</si>
  <si>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</si>
  <si>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</si>
  <si>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</si>
  <si>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</si>
  <si>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</si>
  <si>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</si>
  <si>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</si>
  <si>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</si>
  <si>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</si>
  <si>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</si>
  <si>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</si>
  <si>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</si>
  <si>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</si>
  <si>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</si>
  <si>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</si>
  <si>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</si>
  <si>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</si>
  <si>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</si>
  <si>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</si>
  <si>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</si>
  <si>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</si>
  <si>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</si>
  <si>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</si>
  <si>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</si>
  <si>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</si>
  <si>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</si>
  <si>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</si>
  <si>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</si>
  <si>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</si>
  <si>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</si>
  <si>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</si>
  <si>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</si>
  <si>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</si>
  <si>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</si>
  <si>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</si>
  <si>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</si>
  <si>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</si>
  <si>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</si>
  <si>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</si>
  <si>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</si>
  <si>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</si>
  <si>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</si>
  <si>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</si>
  <si>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</si>
  <si>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</si>
  <si>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</si>
  <si>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</si>
  <si>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</si>
  <si>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</si>
  <si>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</si>
  <si>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</si>
  <si>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</si>
  <si>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</si>
  <si>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</si>
  <si>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</si>
  <si>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</si>
  <si>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</si>
  <si>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</si>
  <si>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</si>
  <si>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</si>
  <si>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</si>
  <si>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</si>
  <si>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</si>
  <si>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</si>
  <si>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</si>
  <si>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</si>
  <si>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</si>
  <si>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</si>
  <si>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</si>
  <si>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</si>
  <si>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</si>
  <si>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</si>
  <si>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</si>
  <si>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</si>
  <si>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</si>
  <si>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</si>
  <si>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</si>
  <si>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</si>
  <si>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</si>
  <si>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</si>
  <si>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</si>
  <si>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</si>
  <si>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</si>
  <si>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</si>
  <si>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</si>
  <si>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</si>
  <si>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</si>
  <si>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</si>
  <si>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</si>
  <si>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</si>
  <si>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</si>
  <si>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</si>
  <si>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</si>
  <si>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</si>
  <si>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</si>
  <si>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</si>
  <si>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</si>
  <si>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</si>
  <si>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</si>
  <si>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</si>
  <si>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</si>
  <si>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</si>
  <si>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</si>
  <si>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</si>
  <si>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</si>
  <si>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</si>
  <si>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</si>
  <si>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</si>
  <si>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</si>
  <si>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</si>
  <si>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</si>
  <si>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</si>
  <si>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</si>
  <si>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</si>
  <si>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</si>
  <si>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</si>
  <si>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</si>
  <si>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</si>
  <si>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</si>
  <si>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</si>
  <si>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</si>
  <si>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</si>
  <si>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</si>
  <si>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</si>
  <si>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</si>
  <si>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</si>
  <si>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</si>
  <si>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</si>
  <si>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</si>
  <si>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</si>
  <si>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</si>
  <si>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</si>
  <si>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</si>
  <si>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</si>
  <si>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</si>
  <si>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</si>
  <si>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</si>
  <si>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</si>
  <si>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</si>
  <si>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</si>
  <si>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</si>
  <si>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</si>
  <si>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</si>
  <si>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</si>
  <si>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</si>
  <si>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</si>
  <si>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</si>
  <si>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</si>
  <si>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</si>
  <si>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</si>
  <si>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</si>
  <si>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</si>
  <si>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</si>
  <si>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</si>
  <si>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</si>
  <si>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</si>
  <si>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</si>
  <si>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</si>
  <si>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</si>
  <si>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</si>
  <si>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</si>
  <si>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</si>
  <si>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</si>
  <si>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</si>
  <si>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</si>
  <si>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</si>
  <si>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</si>
  <si>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</si>
  <si>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</si>
  <si>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</si>
  <si>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</si>
  <si>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</si>
  <si>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</si>
  <si>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</si>
  <si>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</si>
  <si>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</si>
  <si>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</si>
  <si>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</si>
  <si>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</si>
  <si>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</si>
  <si>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</si>
  <si>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</si>
  <si>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</si>
  <si>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</si>
  <si>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</si>
  <si>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</si>
  <si>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</si>
  <si>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</si>
  <si>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</si>
  <si>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</si>
  <si>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</si>
  <si>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</si>
  <si>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</si>
  <si>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</si>
  <si>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</si>
  <si>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</si>
  <si>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</si>
  <si>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</si>
  <si>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</si>
  <si>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</si>
  <si>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</si>
  <si>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</si>
  <si>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</si>
  <si>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</si>
  <si>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</si>
  <si>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</si>
  <si>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</si>
  <si>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</si>
  <si>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</si>
  <si>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</si>
  <si>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</si>
  <si>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</si>
  <si>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</si>
  <si>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</si>
  <si>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</si>
  <si>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</si>
  <si>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</si>
  <si>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</si>
  <si>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</si>
  <si>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</si>
  <si>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</si>
  <si>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</si>
  <si>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</si>
  <si>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</si>
  <si>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</si>
  <si>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</si>
  <si>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</si>
  <si>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</si>
  <si>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</si>
  <si>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</si>
  <si>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</si>
  <si>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</si>
  <si>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</si>
  <si>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</si>
  <si>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</si>
  <si>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</si>
  <si>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</si>
  <si>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</si>
  <si>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</si>
  <si>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</si>
  <si>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</si>
  <si>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</si>
  <si>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</si>
  <si>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</si>
  <si>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</si>
  <si>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</si>
  <si>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</si>
  <si>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</si>
  <si>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</si>
  <si>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</si>
  <si>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</si>
  <si>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</si>
  <si>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</si>
  <si>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</si>
  <si>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</si>
  <si>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</si>
  <si>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</si>
  <si>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</si>
  <si>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</si>
  <si>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</si>
  <si>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</si>
  <si>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</si>
  <si>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</si>
  <si>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</si>
  <si>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</si>
  <si>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</si>
  <si>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</si>
  <si>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</si>
  <si>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</si>
  <si>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</si>
  <si>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</si>
  <si>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</si>
  <si>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</si>
  <si>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</si>
  <si>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</si>
  <si>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</si>
  <si>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</si>
  <si>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</si>
  <si>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</si>
  <si>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</si>
  <si>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</si>
  <si>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</si>
  <si>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</si>
  <si>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</si>
  <si>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</si>
  <si>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</si>
  <si>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</si>
  <si>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</si>
  <si>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</si>
  <si>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</si>
  <si>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</si>
  <si>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</si>
  <si>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</si>
  <si>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</si>
  <si>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</si>
  <si>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</si>
  <si>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</si>
  <si>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</si>
  <si>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</si>
  <si>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</si>
  <si>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</si>
  <si>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</si>
  <si>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</si>
  <si>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</si>
  <si>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</si>
  <si>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</si>
  <si>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</si>
  <si>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</si>
  <si>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</si>
  <si>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</si>
  <si>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</si>
  <si>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</si>
  <si>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</si>
  <si>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</si>
  <si>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</si>
  <si>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</si>
  <si>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</si>
  <si>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</si>
  <si>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</si>
  <si>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</si>
  <si>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</si>
  <si>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</si>
  <si>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</si>
  <si>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</si>
  <si>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</si>
  <si>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</si>
  <si>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</si>
  <si>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</si>
  <si>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</si>
  <si>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</si>
  <si>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</si>
  <si>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</si>
  <si>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</si>
  <si>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</si>
  <si>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</si>
  <si>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</si>
  <si>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</si>
  <si>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</si>
  <si>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</si>
  <si>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</si>
  <si>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</si>
  <si>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</si>
  <si>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</si>
  <si>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</si>
  <si>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</si>
  <si>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</si>
  <si>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</si>
  <si>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</si>
  <si>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</si>
  <si>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</si>
  <si>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</si>
  <si>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</si>
  <si>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</si>
  <si>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</si>
  <si>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</si>
  <si>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</si>
  <si>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</si>
  <si>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</si>
  <si>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</si>
  <si>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</si>
  <si>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</si>
  <si>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</si>
  <si>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</si>
  <si>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</si>
  <si>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</si>
  <si>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</si>
  <si>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</si>
  <si>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</si>
  <si>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</si>
  <si>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</si>
  <si>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</si>
  <si>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</si>
  <si>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</si>
  <si>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</si>
  <si>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</si>
  <si>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</si>
  <si>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</si>
  <si>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</si>
  <si>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</si>
  <si>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</si>
  <si>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</si>
  <si>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</si>
  <si>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</si>
  <si>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</si>
  <si>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</si>
  <si>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</si>
  <si>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</si>
  <si>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</si>
  <si>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</si>
  <si>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</si>
  <si>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</si>
  <si>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</si>
  <si>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</si>
  <si>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</si>
  <si>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</si>
  <si>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</si>
  <si>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</si>
  <si>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</si>
  <si>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</si>
  <si>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</si>
  <si>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</si>
  <si>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</si>
  <si>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</si>
  <si>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</si>
  <si>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</si>
  <si>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</si>
  <si>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</si>
  <si>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</si>
  <si>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</si>
  <si>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</si>
  <si>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</si>
  <si>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</si>
  <si>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</si>
  <si>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</si>
  <si>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</si>
  <si>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</si>
  <si>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</si>
  <si>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</si>
  <si>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</si>
  <si>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</si>
  <si>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</si>
  <si>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</si>
  <si>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</si>
  <si>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</si>
  <si>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</si>
  <si>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</si>
  <si>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</si>
  <si>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</si>
  <si>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</si>
  <si>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</si>
  <si>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</si>
  <si>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</si>
  <si>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</si>
  <si>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</si>
  <si>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</si>
  <si>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</si>
  <si>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</si>
  <si>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</si>
  <si>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</si>
  <si>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</si>
  <si>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</si>
  <si>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</si>
  <si>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</si>
  <si>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</si>
  <si>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</si>
  <si>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</si>
  <si>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</si>
  <si>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</si>
  <si>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</si>
  <si>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</si>
  <si>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</si>
  <si>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</si>
  <si>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</si>
  <si>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</si>
  <si>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</si>
  <si>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</si>
  <si>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</si>
  <si>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</si>
  <si>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</si>
  <si>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</si>
  <si>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</si>
  <si>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</si>
  <si>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</si>
  <si>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</si>
  <si>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</si>
  <si>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</si>
  <si>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</si>
  <si>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</si>
  <si>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</si>
  <si>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</si>
  <si>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</si>
  <si>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</si>
  <si>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</si>
  <si>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</si>
  <si>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</si>
  <si>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</si>
  <si>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</si>
  <si>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</si>
  <si>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</si>
  <si>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</si>
  <si>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</si>
  <si>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</si>
  <si>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</si>
  <si>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</si>
  <si>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</si>
  <si>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</si>
  <si>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</si>
  <si>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</si>
  <si>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</si>
  <si>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</si>
  <si>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</si>
  <si>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</si>
  <si>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</si>
  <si>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</si>
  <si>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</si>
  <si>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</si>
  <si>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</si>
  <si>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</si>
  <si>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</si>
  <si>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</si>
  <si>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</si>
  <si>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</si>
  <si>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</si>
  <si>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</si>
  <si>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</si>
  <si>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</si>
  <si>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</si>
  <si>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</si>
  <si>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</si>
  <si>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</si>
  <si>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</si>
  <si>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</si>
  <si>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</si>
  <si>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</si>
  <si>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</si>
  <si>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</si>
  <si>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</si>
  <si>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</si>
  <si>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</si>
  <si>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</si>
  <si>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</si>
  <si>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</si>
  <si>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</si>
  <si>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</si>
  <si>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</si>
  <si>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</si>
  <si>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</si>
  <si>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</si>
  <si>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</si>
  <si>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</si>
  <si>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</si>
  <si>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</si>
  <si>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</si>
  <si>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</si>
  <si>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</si>
  <si>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</si>
  <si>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</si>
  <si>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</si>
  <si>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</si>
  <si>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</si>
  <si>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</si>
  <si>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</si>
  <si>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</si>
  <si>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</si>
  <si>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</si>
  <si>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</si>
  <si>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</si>
  <si>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</si>
  <si>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</si>
  <si>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</si>
  <si>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</si>
  <si>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</si>
  <si>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</si>
  <si>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</si>
  <si>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</si>
  <si>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</si>
  <si>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</si>
  <si>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</si>
  <si>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</si>
  <si>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</si>
  <si>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</si>
  <si>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</si>
  <si>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</si>
  <si>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</si>
  <si>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</si>
  <si>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</si>
  <si>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</si>
  <si>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</si>
  <si>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</si>
  <si>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</si>
  <si>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</si>
  <si>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</si>
  <si>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</si>
  <si>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</si>
  <si>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</si>
  <si>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</si>
  <si>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</si>
  <si>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</si>
  <si>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</si>
  <si>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</si>
  <si>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</si>
  <si>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</si>
  <si>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</si>
  <si>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</si>
  <si>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</si>
  <si>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</si>
  <si>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</si>
  <si>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</si>
  <si>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</si>
  <si>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</si>
  <si>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</si>
  <si>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</si>
  <si>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</si>
  <si>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</si>
  <si>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</si>
  <si>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</si>
  <si>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</si>
  <si>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</si>
  <si>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</si>
  <si>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</si>
  <si>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</si>
  <si>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</si>
  <si>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</si>
  <si>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</si>
  <si>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</si>
  <si>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</si>
  <si>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</si>
  <si>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</si>
  <si>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</si>
  <si>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</si>
  <si>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</si>
  <si>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</si>
  <si>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</si>
  <si>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</si>
  <si>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</si>
  <si>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</si>
  <si>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</si>
  <si>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</si>
  <si>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</si>
  <si>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</si>
  <si>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</si>
  <si>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</si>
  <si>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</si>
  <si>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</si>
  <si>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</si>
  <si>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</si>
  <si>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</si>
  <si>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</si>
  <si>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</si>
  <si>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</si>
  <si>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</si>
  <si>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</si>
  <si>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</si>
  <si>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</si>
  <si>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</si>
  <si>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</si>
  <si>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</si>
  <si>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</si>
  <si>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</si>
  <si>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</si>
  <si>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</si>
  <si>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</si>
  <si>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</si>
  <si>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</si>
  <si>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</si>
  <si>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</si>
  <si>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</si>
  <si>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</si>
  <si>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</si>
  <si>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</si>
  <si>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</si>
  <si>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</si>
  <si>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</si>
  <si>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</si>
  <si>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</si>
  <si>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</si>
  <si>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</si>
  <si>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</si>
  <si>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</si>
  <si>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</si>
  <si>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</si>
  <si>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</si>
  <si>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</si>
  <si>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</si>
  <si>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</si>
  <si>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</si>
  <si>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</si>
  <si>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</si>
  <si>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</si>
  <si>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</si>
  <si>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</si>
  <si>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</si>
  <si>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</si>
  <si>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</si>
  <si>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</si>
  <si>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</si>
  <si>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</si>
  <si>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</si>
  <si>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</si>
  <si>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</si>
  <si>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</si>
  <si>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</si>
  <si>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</si>
  <si>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</si>
  <si>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</si>
  <si>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</si>
  <si>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</si>
  <si>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</si>
  <si>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</si>
  <si>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</si>
  <si>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</si>
  <si>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</si>
  <si>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</si>
  <si>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</si>
  <si>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</si>
  <si>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</si>
  <si>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</si>
  <si>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</si>
  <si>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</si>
  <si>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</si>
  <si>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</si>
  <si>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</si>
  <si>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</si>
  <si>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</si>
  <si>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</si>
  <si>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</si>
  <si>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</si>
  <si>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</si>
  <si>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</si>
  <si>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</si>
  <si>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</si>
  <si>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</si>
  <si>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</si>
  <si>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</si>
  <si>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</si>
  <si>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</si>
  <si>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</si>
  <si>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</si>
  <si>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</si>
  <si>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</si>
  <si>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</si>
  <si>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</si>
  <si>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</si>
  <si>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</si>
  <si>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</si>
  <si>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</si>
  <si>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</si>
  <si>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</si>
  <si>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</si>
  <si>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</si>
  <si>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</si>
  <si>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</si>
  <si>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</si>
  <si>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</si>
  <si>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</si>
  <si>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</si>
  <si>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</si>
  <si>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</si>
  <si>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</si>
  <si>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</si>
  <si>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</si>
  <si>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</si>
  <si>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</si>
  <si>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</si>
  <si>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</si>
  <si>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</si>
  <si>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</si>
  <si>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</si>
  <si>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</si>
  <si>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</si>
  <si>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</si>
  <si>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</si>
  <si>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</si>
  <si>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</si>
  <si>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</si>
  <si>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</si>
  <si>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</si>
  <si>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</si>
  <si>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</si>
  <si>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</si>
  <si>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</si>
  <si>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</si>
  <si>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</si>
  <si>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</si>
  <si>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</si>
  <si>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</si>
  <si>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</si>
  <si>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</si>
  <si>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</si>
  <si>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</si>
  <si>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</si>
  <si>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</si>
  <si>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</si>
  <si>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</si>
  <si>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</si>
  <si>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</si>
  <si>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</si>
  <si>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</si>
  <si>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</si>
  <si>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</si>
  <si>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</si>
  <si>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</si>
  <si>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</si>
  <si>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</si>
  <si>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</si>
  <si>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</si>
  <si>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</si>
  <si>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</si>
  <si>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</si>
  <si>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</si>
  <si>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</si>
  <si>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</si>
  <si>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</si>
  <si>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</si>
  <si>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</si>
  <si>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</si>
  <si>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</si>
  <si>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</si>
  <si>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</si>
  <si>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</si>
  <si>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</si>
  <si>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</si>
  <si>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</si>
  <si>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</si>
  <si>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</si>
  <si>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</si>
  <si>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</si>
  <si>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</si>
  <si>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</si>
  <si>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</si>
  <si>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</si>
  <si>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</si>
  <si>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</si>
  <si>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</si>
  <si>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</si>
  <si>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</si>
  <si>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</si>
  <si>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</si>
  <si>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</si>
  <si>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</si>
  <si>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</si>
  <si>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</si>
  <si>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</si>
  <si>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</si>
  <si>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</si>
  <si>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</si>
  <si>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</si>
  <si>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</si>
  <si>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</si>
  <si>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</si>
  <si>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</si>
  <si>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</si>
  <si>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</si>
  <si>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</si>
  <si>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</si>
  <si>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</si>
  <si>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</si>
  <si>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</si>
  <si>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</si>
  <si>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</si>
  <si>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</si>
  <si>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</si>
  <si>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</si>
  <si>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</si>
  <si>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</si>
  <si>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</si>
  <si>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</si>
  <si>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</si>
  <si>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</si>
  <si>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</si>
  <si>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</si>
  <si>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</si>
  <si>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</si>
  <si>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</si>
  <si>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</si>
  <si>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</si>
  <si>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</si>
  <si>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</si>
  <si>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</si>
  <si>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</si>
  <si>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</si>
  <si>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</si>
  <si>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</si>
  <si>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</si>
  <si>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</si>
  <si>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</si>
  <si>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</si>
  <si>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</si>
  <si>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</si>
  <si>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</si>
  <si>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</si>
  <si>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</si>
  <si>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</si>
  <si>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</si>
  <si>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</si>
  <si>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</si>
  <si>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</si>
  <si>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</si>
  <si>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</si>
  <si>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</si>
  <si>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</si>
  <si>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</si>
  <si>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</si>
  <si>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</si>
  <si>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</si>
  <si>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</si>
  <si>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</si>
  <si>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</si>
  <si>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</si>
  <si>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</si>
  <si>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</si>
  <si>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</si>
  <si>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</si>
  <si>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</si>
  <si>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</si>
  <si>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</si>
  <si>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</si>
  <si>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</si>
  <si>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</si>
  <si>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</si>
  <si>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</si>
  <si>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</si>
  <si>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</si>
  <si>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</si>
  <si>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</si>
  <si>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</si>
  <si>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</si>
  <si>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</si>
  <si>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</si>
  <si>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</si>
  <si>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</si>
  <si>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</si>
  <si>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</si>
  <si>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</si>
  <si>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</si>
  <si>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</si>
  <si>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</si>
  <si>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</si>
  <si>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</si>
  <si>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</si>
  <si>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</si>
  <si>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</si>
  <si>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</si>
  <si>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</si>
  <si>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</si>
  <si>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</si>
  <si>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</si>
  <si>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</si>
  <si>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</si>
  <si>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</si>
  <si>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</si>
  <si>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</si>
  <si>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</si>
  <si>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</si>
  <si>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</si>
  <si>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</si>
  <si>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</si>
  <si>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</si>
  <si>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</si>
  <si>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</si>
  <si>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</si>
  <si>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</si>
  <si>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</si>
  <si>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</si>
  <si>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</si>
  <si>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</si>
  <si>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</si>
  <si>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</si>
  <si>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</si>
  <si>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</si>
  <si>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</si>
  <si>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</si>
  <si>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</si>
  <si>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</si>
  <si>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</si>
  <si>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</si>
  <si>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</si>
  <si>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</si>
  <si>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</si>
  <si>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</si>
  <si>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</si>
  <si>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</si>
  <si>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</si>
  <si>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</si>
  <si>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</si>
  <si>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</si>
  <si>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</si>
  <si>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</si>
  <si>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</si>
  <si>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</si>
  <si>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</si>
  <si>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</si>
  <si>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</si>
  <si>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</si>
  <si>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</si>
  <si>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</si>
  <si>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</si>
  <si>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</si>
  <si>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</si>
  <si>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</si>
  <si>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</si>
  <si>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</si>
  <si>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</si>
  <si>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</si>
  <si>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</si>
  <si>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</si>
  <si>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</si>
  <si>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</si>
  <si>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</si>
  <si>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</si>
  <si>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</si>
  <si>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</si>
  <si>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</si>
  <si>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</si>
  <si>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</si>
  <si>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</si>
  <si>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</si>
  <si>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</si>
  <si>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</si>
  <si>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</si>
  <si>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</si>
  <si>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</si>
  <si>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</si>
  <si>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</si>
  <si>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</si>
  <si>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</si>
  <si>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</si>
  <si>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</si>
  <si>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</si>
  <si>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</si>
  <si>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</si>
  <si>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</si>
  <si>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</si>
  <si>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</si>
  <si>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</si>
  <si>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</si>
  <si>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</si>
  <si>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</si>
  <si>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</si>
  <si>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</si>
  <si>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</si>
  <si>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</si>
  <si>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</si>
  <si>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</si>
  <si>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</si>
  <si>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</si>
  <si>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</si>
  <si>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</si>
  <si>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</si>
  <si>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</si>
  <si>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</si>
  <si>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</si>
  <si>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</si>
  <si>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</si>
  <si>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</si>
  <si>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</si>
  <si>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</si>
  <si>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</si>
  <si>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</si>
  <si>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</si>
  <si>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</si>
  <si>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</si>
  <si>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</si>
  <si>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</si>
  <si>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</si>
  <si>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</si>
  <si>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</si>
  <si>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</si>
  <si>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</si>
  <si>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</si>
  <si>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</si>
  <si>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</si>
  <si>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</si>
  <si>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</si>
  <si>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</si>
  <si>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</si>
  <si>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</si>
  <si>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</si>
  <si>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</si>
  <si>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</si>
  <si>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</si>
  <si>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</si>
  <si>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</si>
  <si>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</si>
  <si>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</si>
  <si>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</si>
  <si>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</si>
  <si>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</si>
  <si>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</si>
  <si>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</si>
  <si>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</si>
  <si>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</si>
  <si>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</si>
  <si>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</si>
  <si>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</si>
  <si>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</si>
  <si>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</si>
  <si>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</si>
  <si>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</si>
  <si>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</si>
  <si>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</si>
  <si>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</si>
  <si>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</si>
  <si>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</si>
  <si>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</si>
  <si>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</si>
  <si>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</si>
  <si>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</si>
  <si>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</si>
  <si>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</si>
  <si>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</si>
  <si>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</si>
  <si>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</si>
  <si>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</si>
  <si>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</si>
  <si>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</si>
  <si>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</si>
  <si>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</si>
  <si>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</si>
  <si>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</si>
  <si>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</si>
  <si>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</si>
  <si>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</si>
  <si>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</si>
  <si>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</si>
  <si>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</si>
  <si>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</si>
  <si>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</si>
  <si>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</si>
  <si>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</si>
  <si>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</si>
  <si>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</si>
  <si>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</si>
  <si>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</si>
  <si>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</si>
  <si>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</si>
  <si>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</si>
  <si>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</si>
  <si>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</si>
  <si>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</si>
  <si>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</si>
  <si>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</si>
  <si>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</si>
  <si>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</si>
  <si>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</si>
  <si>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</si>
  <si>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</si>
  <si>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</si>
  <si>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</si>
  <si>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</si>
  <si>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</si>
  <si>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</si>
  <si>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</si>
  <si>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</si>
  <si>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</si>
  <si>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</si>
  <si>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</si>
  <si>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</si>
  <si>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</si>
  <si>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</si>
  <si>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</si>
  <si>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</si>
  <si>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</si>
  <si>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</si>
  <si>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</si>
  <si>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</si>
  <si>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</si>
  <si>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</si>
  <si>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</si>
  <si>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</si>
  <si>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</si>
  <si>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</si>
  <si>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</si>
  <si>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</si>
  <si>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</si>
  <si>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</si>
  <si>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</si>
  <si>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</si>
  <si>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</si>
  <si>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</si>
  <si>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</si>
  <si>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</si>
  <si>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</si>
  <si>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</si>
  <si>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</si>
  <si>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</si>
  <si>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</si>
  <si>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</si>
  <si>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</si>
  <si>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</si>
  <si>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</si>
  <si>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</si>
  <si>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</si>
  <si>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</si>
  <si>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</si>
  <si>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</si>
  <si>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</si>
  <si>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</si>
  <si>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</si>
  <si>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</si>
  <si>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</si>
  <si>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</si>
  <si>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</si>
  <si>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</si>
  <si>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</si>
  <si>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</si>
  <si>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</si>
  <si>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</si>
  <si>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</si>
  <si>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</si>
  <si>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</si>
  <si>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</si>
  <si>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</si>
  <si>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</si>
  <si>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</si>
  <si>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</si>
  <si>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</si>
  <si>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</si>
  <si>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</si>
  <si>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</si>
  <si>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</si>
  <si>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</si>
  <si>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</si>
  <si>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</si>
  <si>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</si>
  <si>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</si>
  <si>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</si>
  <si>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</si>
  <si>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</si>
  <si>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</si>
  <si>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</si>
  <si>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</si>
  <si>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</si>
  <si>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</si>
  <si>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</si>
  <si>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</si>
  <si>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</si>
  <si>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</si>
  <si>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</si>
  <si>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</si>
  <si>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</si>
  <si>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</si>
  <si>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</si>
  <si>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</si>
  <si>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</si>
  <si>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</si>
  <si>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</si>
  <si>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</si>
  <si>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</si>
  <si>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</si>
  <si>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</si>
  <si>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</si>
  <si>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</si>
  <si>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</si>
  <si>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</si>
  <si>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</si>
  <si>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</si>
  <si>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</si>
  <si>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</si>
  <si>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</si>
  <si>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</si>
  <si>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</si>
  <si>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</si>
  <si>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</si>
  <si>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</si>
  <si>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</si>
  <si>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</si>
  <si>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</si>
  <si>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</si>
  <si>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</si>
  <si>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</si>
  <si>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</si>
  <si>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</si>
  <si>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</si>
  <si>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</si>
  <si>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</si>
  <si>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</si>
  <si>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</si>
  <si>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</si>
  <si>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</si>
  <si>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</si>
  <si>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</si>
  <si>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</si>
  <si>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</si>
  <si>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</si>
  <si>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</si>
  <si>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</si>
  <si>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</si>
  <si>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</si>
  <si>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</si>
  <si>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</si>
  <si>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</si>
  <si>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</si>
  <si>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</si>
  <si>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</si>
  <si>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</si>
  <si>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</si>
  <si>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</si>
  <si>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</si>
  <si>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</si>
  <si>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</si>
  <si>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</si>
  <si>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</si>
  <si>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</si>
  <si>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</si>
  <si>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</si>
  <si>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</si>
  <si>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</si>
  <si>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</si>
  <si>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</si>
  <si>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</si>
  <si>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</si>
  <si>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</si>
  <si>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</si>
  <si>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</si>
  <si>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</si>
  <si>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</si>
  <si>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</si>
  <si>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</si>
  <si>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</si>
  <si>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</si>
  <si>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</si>
  <si>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</si>
  <si>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</si>
  <si>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</si>
  <si>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</si>
  <si>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</si>
  <si>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</si>
  <si>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</si>
  <si>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</si>
  <si>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</si>
  <si>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</si>
  <si>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</si>
  <si>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</si>
  <si>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</si>
  <si>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</si>
  <si>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</si>
  <si>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</si>
  <si>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</si>
  <si>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</si>
  <si>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</si>
  <si>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</si>
  <si>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</si>
  <si>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</si>
  <si>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</si>
  <si>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</si>
  <si>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</si>
  <si>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</si>
  <si>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</si>
  <si>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</si>
  <si>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</si>
  <si>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</si>
  <si>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</si>
  <si>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</si>
  <si>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</si>
  <si>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</si>
  <si>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</si>
  <si>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</si>
  <si>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</si>
  <si>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</si>
  <si>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</si>
  <si>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</si>
  <si>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</si>
  <si>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</si>
  <si>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</si>
  <si>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</si>
  <si>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</si>
  <si>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</si>
  <si>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</si>
  <si>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</si>
  <si>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</si>
  <si>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</si>
  <si>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</si>
  <si>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</si>
  <si>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</si>
  <si>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</si>
  <si>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</si>
  <si>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</si>
  <si>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</si>
  <si>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</si>
  <si>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</si>
  <si>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</si>
  <si>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</si>
  <si>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</si>
  <si>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</si>
  <si>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</si>
  <si>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</si>
  <si>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</si>
  <si>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</si>
  <si>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</si>
  <si>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</si>
  <si>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</si>
  <si>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</si>
  <si>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</si>
  <si>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</si>
  <si>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</si>
  <si>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</si>
  <si>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</si>
  <si>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</si>
  <si>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</si>
  <si>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</si>
  <si>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</si>
  <si>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</si>
  <si>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</si>
  <si>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</si>
  <si>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</si>
  <si>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</si>
  <si>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</si>
  <si>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</si>
  <si>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</si>
  <si>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</si>
  <si>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</si>
  <si>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</si>
  <si>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</si>
  <si>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</si>
  <si>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</si>
  <si>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</si>
  <si>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</si>
  <si>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</si>
  <si>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</si>
  <si>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</si>
  <si>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</si>
  <si>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</si>
  <si>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</si>
  <si>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</si>
  <si>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</si>
  <si>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</si>
  <si>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</si>
  <si>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</si>
  <si>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</si>
  <si>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</si>
  <si>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</si>
  <si>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</si>
  <si>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</si>
  <si>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</si>
  <si>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</si>
  <si>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</si>
  <si>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</si>
  <si>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</si>
  <si>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</si>
  <si>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</si>
  <si>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</si>
  <si>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</si>
  <si>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</si>
  <si>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</si>
  <si>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</si>
  <si>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</si>
  <si>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</si>
  <si>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</si>
  <si>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</si>
  <si>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</si>
  <si>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</si>
  <si>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</si>
  <si>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</si>
  <si>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</si>
  <si>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</si>
  <si>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</si>
  <si>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</si>
  <si>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</si>
  <si>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</si>
  <si>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</si>
  <si>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</si>
  <si>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</si>
  <si>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</si>
  <si>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</si>
  <si>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</si>
  <si>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</si>
  <si>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</si>
  <si>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</si>
  <si>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</si>
  <si>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</si>
  <si>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</si>
  <si>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</si>
  <si>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</si>
  <si>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</si>
  <si>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</si>
  <si>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</si>
  <si>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</si>
  <si>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</si>
  <si>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</si>
  <si>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</si>
  <si>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</si>
  <si>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</si>
  <si>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</si>
  <si>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</si>
  <si>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</si>
  <si>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</si>
  <si>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</si>
  <si>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</si>
  <si>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</si>
  <si>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</si>
  <si>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</si>
  <si>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</si>
  <si>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</si>
  <si>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</si>
  <si>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</si>
  <si>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</si>
  <si>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</si>
  <si>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</si>
  <si>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</si>
  <si>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</si>
  <si>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</si>
  <si>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</si>
  <si>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</si>
  <si>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</si>
  <si>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</si>
  <si>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</si>
  <si>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</si>
  <si>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</si>
  <si>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</si>
  <si>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</si>
  <si>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</si>
  <si>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</si>
  <si>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</si>
  <si>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</si>
  <si>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</si>
  <si>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</si>
  <si>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</si>
  <si>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</si>
  <si>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</si>
  <si>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</si>
  <si>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</si>
  <si>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</si>
  <si>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</si>
  <si>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</si>
  <si>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</si>
  <si>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</si>
  <si>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</si>
  <si>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</si>
  <si>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</si>
  <si>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</si>
  <si>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</si>
  <si>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</si>
  <si>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</si>
  <si>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</si>
  <si>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</si>
  <si>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</si>
  <si>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</si>
  <si>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</si>
  <si>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</si>
  <si>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</si>
  <si>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</si>
  <si>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</si>
  <si>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</si>
  <si>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</si>
  <si>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</si>
  <si>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</si>
  <si>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</si>
  <si>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</si>
  <si>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</si>
  <si>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</si>
  <si>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</si>
  <si>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</si>
  <si>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</si>
  <si>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</si>
  <si>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</si>
  <si>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</si>
  <si>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</si>
  <si>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</si>
  <si>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</si>
  <si>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</si>
  <si>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</si>
  <si>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</si>
  <si>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</si>
  <si>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</si>
  <si>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</si>
  <si>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</si>
  <si>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</si>
  <si>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</si>
  <si>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</si>
  <si>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</si>
  <si>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</si>
  <si>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</si>
  <si>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</si>
  <si>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</si>
  <si>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</si>
  <si>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</si>
  <si>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</si>
  <si>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</si>
  <si>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</si>
  <si>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</si>
  <si>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</si>
  <si>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</si>
  <si>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</si>
  <si>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</si>
  <si>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</si>
  <si>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</si>
  <si>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</si>
  <si>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</si>
  <si>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</si>
  <si>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</si>
  <si>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</si>
  <si>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</si>
  <si>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</si>
  <si>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</si>
  <si>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</si>
  <si>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</si>
  <si>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</si>
  <si>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</si>
  <si>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</si>
  <si>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</si>
  <si>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</si>
  <si>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</si>
  <si>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</si>
  <si>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</si>
  <si>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</si>
  <si>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</si>
  <si>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</si>
  <si>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</si>
  <si>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</si>
  <si>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</si>
  <si>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</si>
  <si>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</si>
  <si>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</si>
  <si>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</si>
  <si>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</si>
  <si>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</si>
  <si>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</si>
  <si>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</si>
  <si>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</si>
  <si>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</si>
  <si>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</si>
  <si>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</si>
  <si>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</si>
  <si>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</si>
  <si>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</si>
  <si>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</si>
  <si>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</si>
  <si>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</si>
  <si>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</si>
  <si>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</si>
  <si>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</si>
  <si>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</si>
  <si>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</si>
  <si>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</si>
  <si>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</si>
  <si>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</si>
  <si>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</si>
  <si>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</si>
  <si>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</si>
  <si>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</si>
  <si>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</si>
  <si>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</si>
  <si>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</si>
  <si>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</si>
  <si>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</si>
  <si>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</si>
  <si>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</si>
  <si>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</si>
  <si>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</si>
  <si>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</si>
  <si>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</si>
  <si>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</si>
  <si>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</si>
  <si>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</si>
  <si>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</si>
  <si>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</si>
  <si>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</si>
  <si>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</si>
  <si>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</si>
  <si>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</si>
  <si>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</si>
  <si>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</si>
  <si>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</si>
  <si>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</si>
  <si>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</si>
  <si>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</si>
  <si>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</si>
  <si>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</si>
  <si>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</si>
  <si>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</si>
  <si>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</si>
  <si>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</si>
  <si>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</si>
  <si>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</si>
  <si>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</si>
  <si>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</si>
  <si>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</si>
  <si>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</si>
  <si>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</si>
  <si>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</si>
  <si>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</si>
  <si>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</si>
  <si>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</si>
  <si>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</si>
  <si>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</si>
  <si>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</si>
  <si>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</si>
  <si>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</si>
  <si>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</si>
  <si>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</si>
  <si>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</si>
  <si>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</si>
  <si>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</si>
  <si>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</si>
  <si>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</si>
  <si>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</si>
  <si>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</si>
  <si>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</si>
  <si>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</si>
  <si>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</si>
  <si>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</si>
  <si>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</si>
  <si>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</si>
  <si>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</si>
  <si>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</si>
  <si>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</si>
  <si>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</si>
  <si>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</si>
  <si>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</si>
  <si>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</si>
  <si>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</si>
  <si>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</si>
  <si>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</si>
  <si>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</si>
  <si>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</si>
  <si>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</si>
  <si>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</si>
  <si>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</si>
  <si>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</si>
  <si>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</si>
  <si>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</si>
  <si>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</si>
  <si>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</si>
  <si>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</si>
  <si>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</si>
  <si>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</si>
  <si>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</si>
  <si>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</si>
  <si>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</si>
  <si>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</si>
  <si>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</si>
  <si>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</si>
  <si>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</si>
  <si>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</si>
  <si>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</si>
  <si>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</si>
  <si>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</si>
  <si>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</si>
  <si>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</si>
  <si>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</si>
  <si>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</si>
  <si>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</si>
  <si>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</si>
  <si>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</si>
  <si>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</si>
  <si>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</si>
  <si>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</si>
  <si>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</si>
  <si>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</si>
  <si>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</si>
  <si>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</si>
  <si>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</si>
  <si>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</si>
  <si>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</si>
  <si>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</si>
  <si>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</si>
  <si>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</si>
  <si>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</si>
  <si>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</si>
  <si>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</si>
  <si>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</si>
  <si>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</si>
  <si>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</si>
  <si>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</si>
  <si>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</si>
  <si>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</si>
  <si>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</si>
  <si>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</si>
  <si>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</si>
  <si>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</si>
  <si>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</si>
  <si>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</si>
  <si>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</si>
  <si>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</si>
  <si>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</si>
  <si>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</si>
  <si>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</si>
  <si>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</si>
  <si>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</si>
  <si>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</si>
  <si>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</si>
  <si>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</si>
  <si>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</si>
  <si>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</si>
  <si>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</si>
  <si>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</si>
  <si>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</si>
  <si>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</si>
  <si>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</si>
  <si>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</si>
  <si>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</si>
  <si>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</si>
  <si>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</si>
  <si>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</si>
  <si>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</si>
  <si>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</si>
  <si>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</si>
  <si>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</si>
  <si>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</si>
  <si>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</si>
  <si>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</si>
  <si>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</si>
  <si>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</si>
  <si>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</si>
  <si>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</si>
  <si>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</si>
  <si>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</si>
  <si>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</si>
  <si>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</si>
  <si>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</si>
  <si>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</si>
  <si>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</si>
  <si>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</si>
  <si>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</si>
  <si>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</si>
  <si>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</si>
  <si>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</si>
  <si>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</si>
  <si>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</si>
  <si>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</si>
  <si>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</si>
  <si>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</si>
  <si>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</si>
  <si>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</si>
  <si>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</si>
  <si>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</si>
  <si>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</si>
  <si>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</si>
  <si>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</si>
  <si>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</si>
  <si>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</si>
  <si>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</si>
  <si>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</si>
  <si>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</si>
  <si>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</si>
  <si>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</si>
  <si>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</si>
  <si>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</si>
  <si>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</si>
  <si>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</si>
  <si>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</si>
  <si>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</si>
  <si>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</si>
  <si>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</si>
  <si>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</si>
  <si>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</si>
  <si>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</si>
  <si>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</si>
  <si>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</si>
  <si>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</si>
  <si>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</si>
  <si>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</si>
  <si>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</si>
  <si>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</si>
  <si>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</si>
  <si>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</si>
  <si>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</si>
  <si>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</si>
  <si>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</si>
  <si>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</si>
  <si>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</si>
  <si>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</si>
  <si>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</si>
  <si>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</si>
  <si>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</si>
  <si>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</si>
  <si>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</si>
  <si>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</si>
  <si>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</si>
  <si>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</si>
  <si>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</si>
  <si>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</si>
  <si>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</si>
  <si>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</si>
  <si>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</si>
  <si>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</si>
  <si>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</si>
  <si>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</si>
  <si>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</si>
  <si>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</si>
  <si>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</si>
  <si>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</si>
  <si>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</si>
  <si>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</si>
  <si>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</si>
  <si>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</si>
  <si>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</si>
  <si>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</si>
  <si>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</si>
  <si>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</si>
  <si>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</si>
  <si>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</si>
  <si>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</si>
  <si>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</si>
  <si>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</si>
  <si>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</si>
  <si>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</si>
  <si>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</si>
  <si>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</si>
  <si>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</si>
  <si>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</si>
  <si>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</si>
  <si>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</si>
  <si>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</si>
  <si>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</si>
  <si>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</si>
  <si>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</si>
  <si>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</si>
  <si>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</si>
  <si>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</si>
  <si>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</si>
  <si>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</si>
  <si>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</si>
  <si>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</si>
  <si>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</si>
  <si>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</si>
  <si>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</si>
  <si>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</si>
  <si>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</si>
  <si>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</si>
  <si>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</si>
  <si>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</si>
  <si>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</si>
  <si>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</si>
  <si>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</si>
  <si>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</si>
  <si>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</si>
  <si>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</si>
  <si>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</si>
  <si>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</si>
  <si>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</si>
  <si>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</si>
  <si>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</si>
  <si>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</si>
  <si>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</si>
  <si>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</si>
  <si>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</si>
  <si>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</si>
  <si>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</si>
  <si>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</si>
  <si>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</si>
  <si>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</si>
  <si>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</si>
  <si>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</si>
  <si>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</si>
  <si>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</si>
  <si>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</si>
  <si>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</si>
  <si>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</si>
  <si>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</si>
  <si>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</si>
  <si>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</si>
  <si>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</si>
  <si>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</si>
  <si>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</si>
  <si>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</si>
  <si>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</si>
  <si>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</si>
  <si>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</si>
  <si>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</si>
  <si>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</si>
  <si>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</si>
  <si>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</si>
  <si>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</si>
  <si>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</si>
  <si>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</si>
  <si>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</si>
  <si>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</si>
  <si>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</si>
  <si>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</si>
  <si>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</si>
  <si>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</si>
  <si>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</si>
  <si>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</si>
  <si>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</si>
  <si>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</si>
  <si>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</si>
  <si>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</si>
  <si>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</si>
  <si>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</si>
  <si>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</si>
  <si>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</si>
  <si>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</si>
  <si>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</si>
  <si>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</si>
  <si>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</si>
  <si>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</si>
  <si>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</si>
  <si>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</si>
  <si>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</si>
  <si>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</si>
  <si>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</si>
  <si>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</si>
  <si>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</si>
  <si>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</si>
  <si>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</si>
  <si>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</si>
  <si>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</si>
  <si>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</si>
  <si>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</si>
  <si>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</si>
  <si>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</si>
  <si>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</si>
  <si>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</si>
  <si>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</si>
  <si>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</si>
  <si>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</si>
  <si>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</si>
  <si>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</si>
  <si>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</si>
  <si>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</si>
  <si>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</si>
  <si>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</si>
  <si>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</si>
  <si>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</si>
  <si>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</si>
  <si>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</si>
  <si>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</si>
  <si>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</si>
  <si>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</si>
  <si>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</si>
  <si>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</si>
  <si>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</si>
  <si>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</si>
  <si>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</si>
  <si>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</si>
  <si>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</si>
  <si>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</si>
  <si>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</si>
  <si>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</si>
  <si>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</si>
  <si>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</si>
  <si>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</si>
  <si>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</si>
  <si>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</si>
  <si>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</si>
  <si>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</si>
  <si>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</si>
  <si>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</si>
  <si>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</si>
  <si>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</si>
  <si>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</si>
  <si>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</si>
  <si>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</si>
  <si>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</si>
  <si>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</si>
  <si>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</si>
  <si>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</si>
  <si>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</si>
  <si>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</si>
  <si>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</si>
  <si>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</si>
  <si>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</si>
  <si>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</si>
  <si>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</si>
  <si>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</si>
  <si>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</si>
  <si>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</si>
  <si>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</si>
  <si>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</si>
  <si>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</si>
  <si>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</si>
  <si>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</si>
  <si>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</si>
  <si>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</si>
  <si>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</si>
  <si>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</si>
  <si>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</si>
  <si>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</si>
  <si>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</si>
  <si>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</si>
  <si>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</si>
  <si>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</si>
  <si>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</si>
  <si>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</si>
  <si>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</si>
  <si>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</si>
  <si>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</si>
  <si>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</si>
  <si>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</si>
  <si>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</si>
  <si>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</si>
  <si>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</si>
  <si>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</si>
  <si>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</si>
  <si>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</si>
  <si>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</si>
  <si>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</si>
  <si>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</si>
  <si>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</si>
  <si>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</si>
  <si>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</si>
  <si>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</si>
  <si>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</si>
  <si>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</si>
  <si>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</si>
  <si>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</si>
  <si>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</si>
  <si>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</si>
  <si>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</si>
  <si>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</si>
  <si>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</si>
  <si>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</si>
  <si>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</si>
  <si>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</si>
  <si>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</si>
  <si>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</si>
  <si>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</si>
  <si>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</si>
  <si>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</si>
  <si>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</si>
  <si>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</si>
  <si>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</si>
  <si>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</si>
  <si>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</si>
  <si>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</si>
  <si>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</si>
  <si>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</si>
  <si>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</si>
  <si>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</si>
  <si>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</si>
  <si>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</si>
  <si>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</si>
  <si>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</si>
  <si>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</si>
  <si>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</si>
  <si>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</si>
  <si>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</si>
  <si>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</si>
  <si>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</si>
  <si>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</si>
  <si>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</si>
  <si>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</si>
  <si>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</si>
  <si>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</si>
  <si>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</si>
  <si>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</si>
  <si>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</si>
  <si>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</si>
  <si>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</si>
  <si>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</si>
  <si>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</si>
  <si>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</si>
  <si>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</si>
  <si>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</si>
  <si>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</si>
  <si>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</si>
  <si>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</si>
  <si>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</si>
  <si>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</si>
  <si>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</si>
  <si>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</si>
  <si>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</si>
  <si>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</si>
  <si>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</si>
  <si>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</si>
  <si>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</si>
  <si>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</si>
  <si>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</si>
  <si>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</si>
  <si>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</si>
  <si>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</si>
  <si>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</si>
  <si>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</si>
  <si>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</si>
  <si>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</si>
  <si>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</si>
  <si>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</si>
  <si>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</si>
  <si>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</si>
  <si>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</si>
  <si>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</si>
  <si>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</si>
  <si>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</si>
  <si>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</si>
  <si>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</si>
  <si>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</si>
  <si>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</si>
  <si>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</si>
  <si>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</si>
  <si>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</si>
  <si>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</si>
  <si>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</si>
  <si>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</si>
  <si>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</si>
  <si>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</si>
  <si>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</si>
  <si>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</si>
  <si>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</si>
  <si>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</si>
  <si>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</si>
  <si>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</si>
  <si>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</si>
  <si>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</si>
  <si>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</si>
  <si>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</si>
  <si>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</si>
  <si>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</si>
  <si>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</si>
  <si>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</si>
  <si>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</si>
  <si>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</si>
  <si>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</si>
  <si>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</si>
  <si>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</si>
  <si>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</si>
  <si>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</si>
  <si>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</si>
  <si>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</si>
  <si>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</si>
  <si>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</si>
  <si>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</si>
  <si>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</si>
  <si>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</si>
  <si>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</si>
  <si>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</si>
  <si>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</si>
  <si>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</si>
  <si>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</si>
  <si>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</si>
  <si>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</si>
  <si>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</si>
  <si>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</si>
  <si>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</si>
  <si>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</si>
  <si>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</si>
  <si>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</si>
  <si>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</si>
  <si>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</si>
  <si>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</si>
  <si>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</si>
  <si>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</si>
  <si>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</si>
  <si>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</si>
  <si>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</si>
  <si>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</si>
  <si>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</si>
  <si>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</si>
  <si>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</si>
  <si>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</si>
  <si>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</si>
  <si>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</si>
  <si>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</si>
  <si>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</si>
  <si>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</si>
  <si>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</si>
  <si>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</si>
  <si>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</si>
  <si>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</si>
  <si>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</si>
  <si>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</si>
  <si>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</si>
  <si>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</si>
  <si>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</si>
  <si>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</si>
  <si>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</si>
  <si>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</si>
  <si>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</si>
  <si>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</si>
  <si>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</si>
  <si>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</si>
  <si>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</si>
  <si>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</si>
  <si>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</si>
  <si>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</si>
  <si>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</si>
  <si>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</si>
  <si>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</si>
  <si>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</si>
  <si>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</si>
  <si>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</si>
  <si>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</si>
  <si>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</si>
  <si>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</si>
  <si>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</si>
  <si>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</si>
  <si>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</si>
  <si>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</si>
  <si>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</si>
  <si>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</si>
  <si>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</si>
  <si>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</si>
  <si>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</si>
  <si>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</si>
  <si>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</si>
  <si>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</si>
  <si>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</si>
  <si>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</si>
  <si>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</si>
  <si>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</si>
  <si>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</si>
  <si>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</si>
  <si>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</si>
  <si>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</si>
  <si>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</si>
  <si>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</si>
  <si>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</si>
  <si>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</si>
  <si>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</si>
  <si>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</si>
  <si>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</si>
  <si>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</si>
  <si>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</si>
  <si>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</si>
  <si>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</si>
  <si>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</si>
  <si>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</si>
  <si>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</si>
  <si>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</si>
  <si>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</si>
  <si>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</si>
  <si>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</si>
  <si>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</si>
  <si>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</si>
  <si>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</si>
  <si>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</si>
  <si>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</si>
  <si>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</si>
  <si>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</si>
  <si>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</si>
  <si>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</si>
  <si>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</si>
  <si>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</si>
  <si>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</si>
  <si>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</si>
  <si>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</si>
  <si>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</si>
  <si>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</si>
  <si>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</si>
  <si>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</si>
  <si>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</si>
  <si>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</si>
  <si>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</si>
  <si>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</si>
  <si>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</si>
  <si>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</si>
  <si>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</si>
  <si>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</si>
  <si>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</si>
  <si>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</si>
  <si>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</si>
  <si>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</si>
  <si>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</si>
  <si>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</si>
  <si>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</si>
  <si>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</si>
  <si>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</si>
  <si>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</si>
  <si>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</si>
  <si>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</si>
  <si>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</si>
  <si>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</si>
  <si>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</si>
  <si>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</si>
  <si>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</si>
  <si>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</si>
  <si>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</si>
  <si>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</si>
  <si>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</si>
  <si>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</si>
  <si>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</si>
  <si>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</si>
  <si>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</si>
  <si>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</si>
  <si>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</si>
  <si>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</si>
  <si>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</si>
  <si>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</si>
  <si>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</si>
  <si>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</si>
  <si>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</si>
  <si>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</si>
  <si>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</si>
  <si>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</si>
  <si>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</si>
  <si>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</si>
  <si>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</si>
  <si>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</si>
  <si>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</si>
  <si>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</si>
  <si>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</si>
  <si>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</si>
  <si>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</si>
  <si>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</si>
  <si>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</si>
  <si>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</si>
  <si>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</si>
  <si>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</si>
  <si>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</si>
  <si>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</si>
  <si>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</si>
  <si>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</si>
  <si>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</si>
  <si>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</si>
  <si>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</si>
  <si>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</si>
  <si>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</si>
  <si>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</si>
  <si>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</si>
  <si>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</si>
  <si>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</si>
  <si>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</si>
  <si>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</si>
  <si>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</si>
  <si>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</si>
  <si>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</si>
  <si>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</si>
  <si>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</si>
  <si>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</si>
  <si>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</si>
  <si>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</si>
  <si>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</si>
  <si>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</si>
  <si>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</si>
  <si>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</si>
  <si>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</si>
  <si>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</si>
  <si>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</si>
  <si>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</si>
  <si>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</si>
  <si>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</si>
  <si>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</si>
  <si>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</si>
  <si>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</si>
  <si>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</si>
  <si>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</si>
  <si>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</si>
  <si>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</si>
  <si>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</si>
  <si>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</si>
  <si>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</si>
  <si>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</si>
  <si>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</si>
  <si>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</si>
  <si>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</si>
  <si>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</si>
  <si>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</si>
  <si>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</si>
  <si>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</si>
  <si>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</si>
  <si>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</si>
  <si>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</si>
  <si>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</si>
  <si>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</si>
  <si>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</si>
  <si>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</si>
  <si>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</si>
  <si>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</si>
  <si>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</si>
  <si>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</si>
  <si>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</si>
  <si>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</si>
  <si>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</si>
  <si>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</si>
  <si>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</si>
  <si>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</si>
  <si>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</si>
  <si>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</si>
  <si>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</si>
  <si>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</si>
  <si>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</si>
  <si>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</si>
  <si>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</si>
  <si>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</si>
  <si>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</si>
  <si>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</si>
  <si>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</si>
  <si>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</si>
  <si>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</si>
  <si>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</si>
  <si>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</si>
  <si>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</si>
  <si>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</si>
  <si>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</si>
  <si>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</si>
  <si>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</si>
  <si>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</si>
  <si>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</si>
  <si>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</si>
  <si>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</si>
  <si>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</si>
  <si>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</si>
  <si>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</si>
  <si>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</si>
  <si>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</si>
  <si>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</si>
  <si>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</si>
  <si>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</si>
  <si>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</si>
  <si>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</si>
  <si>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</si>
  <si>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</si>
  <si>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</si>
  <si>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</si>
  <si>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</si>
  <si>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</si>
  <si>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</si>
  <si>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</si>
  <si>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</si>
  <si>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</si>
  <si>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</si>
  <si>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</si>
  <si>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</si>
  <si>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</si>
  <si>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</si>
  <si>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</si>
  <si>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</si>
  <si>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</si>
  <si>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</si>
  <si>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</si>
  <si>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</si>
  <si>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</si>
  <si>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</si>
  <si>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</si>
  <si>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</si>
  <si>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</si>
  <si>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</si>
  <si>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</si>
  <si>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</si>
  <si>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</si>
  <si>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</si>
  <si>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</si>
  <si>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</si>
  <si>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</si>
  <si>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</si>
  <si>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</si>
  <si>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</si>
  <si>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</si>
  <si>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</si>
  <si>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</si>
  <si>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</si>
  <si>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</si>
  <si>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</si>
  <si>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</si>
  <si>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</si>
  <si>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</si>
  <si>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</si>
  <si>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</si>
  <si>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</si>
  <si>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</si>
  <si>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</si>
  <si>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</si>
  <si>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</si>
  <si>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</si>
  <si>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</si>
  <si>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</si>
  <si>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</si>
  <si>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</si>
  <si>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</si>
  <si>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</si>
  <si>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</si>
  <si>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</si>
  <si>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</si>
  <si>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</si>
  <si>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</si>
  <si>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</si>
  <si>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</si>
  <si>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</si>
  <si>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</si>
  <si>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</si>
  <si>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</si>
  <si>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</si>
  <si>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</si>
  <si>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</si>
  <si>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</si>
  <si>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</si>
  <si>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</si>
  <si>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</si>
  <si>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</si>
  <si>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</si>
  <si>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</si>
  <si>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</si>
  <si>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</si>
  <si>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</si>
  <si>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</si>
  <si>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</si>
  <si>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</si>
  <si>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</si>
  <si>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</si>
  <si>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</si>
  <si>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</si>
  <si>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</si>
  <si>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</si>
  <si>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</si>
  <si>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</si>
  <si>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</si>
  <si>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</si>
  <si>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</si>
  <si>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</si>
  <si>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</si>
  <si>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</si>
  <si>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</si>
  <si>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</si>
  <si>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</si>
  <si>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</si>
  <si>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</si>
  <si>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</si>
  <si>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</si>
  <si>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</si>
  <si>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</si>
  <si>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</si>
  <si>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</si>
  <si>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</si>
  <si>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</si>
  <si>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</si>
  <si>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</si>
  <si>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</si>
  <si>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</si>
  <si>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</si>
  <si>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</si>
  <si>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</si>
  <si>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</si>
  <si>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</si>
  <si>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</si>
  <si>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</si>
  <si>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</si>
  <si>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</si>
  <si>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</si>
  <si>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</si>
  <si>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</si>
  <si>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</si>
  <si>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</si>
  <si>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</si>
  <si>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</si>
  <si>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</si>
  <si>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</si>
  <si>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</si>
  <si>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</si>
  <si>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</si>
  <si>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</si>
  <si>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</si>
  <si>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</si>
  <si>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</si>
  <si>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</si>
  <si>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</si>
  <si>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</si>
  <si>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</si>
  <si>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</si>
  <si>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</si>
  <si>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</si>
  <si>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</si>
  <si>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</si>
  <si>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</si>
  <si>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</si>
  <si>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</si>
  <si>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</si>
  <si>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</si>
  <si>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</si>
  <si>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</si>
  <si>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</si>
  <si>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</si>
  <si>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</si>
  <si>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</si>
  <si>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</si>
  <si>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</si>
  <si>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</si>
  <si>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</si>
  <si>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</si>
  <si>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</si>
  <si>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</si>
  <si>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</si>
  <si>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</si>
  <si>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</si>
  <si>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</si>
  <si>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</si>
  <si>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</si>
  <si>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</si>
  <si>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</si>
  <si>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</si>
  <si>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</si>
  <si>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</si>
  <si>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</si>
  <si>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</si>
  <si>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</si>
  <si>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</si>
  <si>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</si>
  <si>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</si>
  <si>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</si>
  <si>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</si>
  <si>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</si>
  <si>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</si>
  <si>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</si>
  <si>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</si>
  <si>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</si>
  <si>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</si>
  <si>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</si>
  <si>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</si>
  <si>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</si>
  <si>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</si>
  <si>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</si>
  <si>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</si>
  <si>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</si>
  <si>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</si>
  <si>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</si>
  <si>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</si>
  <si>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</si>
  <si>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</si>
  <si>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</si>
  <si>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</si>
  <si>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</si>
  <si>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</si>
  <si>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</si>
  <si>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</si>
  <si>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</si>
  <si>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</si>
  <si>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</si>
  <si>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</si>
  <si>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</si>
  <si>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</si>
  <si>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</si>
  <si>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</si>
  <si>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</si>
  <si>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</si>
  <si>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</si>
  <si>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</si>
  <si>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</si>
  <si>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</si>
  <si>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</si>
  <si>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</si>
  <si>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</si>
  <si>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</si>
  <si>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</si>
  <si>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</si>
  <si>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</si>
  <si>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</si>
  <si>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</si>
  <si>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</si>
  <si>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</si>
  <si>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</si>
  <si>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</si>
  <si>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</si>
  <si>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</si>
  <si>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</si>
  <si>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</si>
  <si>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</si>
  <si>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</si>
  <si>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</si>
  <si>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</si>
  <si>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</si>
  <si>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</si>
  <si>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</si>
  <si>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</si>
  <si>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</si>
  <si>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</si>
  <si>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</si>
  <si>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</si>
  <si>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</si>
  <si>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</si>
  <si>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</si>
  <si>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</si>
  <si>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</si>
  <si>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</si>
  <si>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</si>
  <si>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</si>
  <si>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</si>
  <si>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</si>
  <si>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</si>
  <si>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</si>
  <si>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</si>
  <si>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</si>
  <si>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</si>
  <si>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</si>
  <si>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</si>
  <si>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</si>
  <si>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</si>
  <si>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</si>
  <si>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</si>
  <si>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</si>
  <si>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</si>
  <si>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</si>
  <si>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</si>
  <si>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</si>
  <si>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</si>
  <si>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</si>
  <si>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</si>
  <si>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</si>
  <si>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</si>
  <si>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</si>
  <si>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</si>
  <si>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</si>
  <si>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</si>
  <si>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</si>
  <si>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</si>
  <si>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</si>
  <si>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</si>
  <si>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</si>
  <si>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</si>
  <si>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</si>
  <si>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</si>
  <si>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</si>
  <si>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</si>
  <si>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</si>
  <si>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</si>
  <si>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</si>
  <si>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</si>
  <si>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</si>
  <si>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</si>
  <si>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</si>
  <si>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</si>
  <si>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</si>
  <si>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</si>
  <si>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</si>
  <si>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</si>
  <si>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</si>
  <si>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</si>
  <si>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</si>
  <si>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</si>
  <si>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</si>
  <si>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</si>
  <si>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</si>
  <si>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</si>
  <si>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</si>
  <si>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</si>
  <si>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</si>
  <si>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</si>
  <si>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</si>
  <si>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</si>
  <si>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</si>
  <si>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</si>
  <si>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</si>
  <si>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</si>
  <si>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</si>
  <si>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</si>
  <si>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</si>
  <si>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</si>
  <si>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</si>
  <si>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</si>
  <si>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</si>
  <si>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</si>
  <si>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</si>
  <si>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</si>
  <si>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</si>
  <si>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</si>
  <si>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</si>
  <si>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</si>
  <si>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</si>
  <si>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</si>
  <si>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</si>
  <si>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</si>
  <si>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</si>
  <si>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</si>
  <si>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</si>
  <si>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</si>
  <si>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</si>
  <si>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</si>
  <si>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</si>
  <si>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</si>
  <si>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</si>
  <si>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</si>
  <si>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</si>
  <si>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</si>
  <si>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</si>
  <si>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</si>
  <si>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</si>
  <si>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</si>
  <si>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</si>
  <si>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</si>
  <si>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</si>
  <si>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</si>
  <si>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</si>
  <si>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</si>
  <si>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</si>
  <si>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</si>
  <si>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</si>
  <si>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</si>
  <si>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</si>
  <si>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</si>
  <si>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</si>
  <si>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</si>
  <si>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</si>
  <si>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</si>
  <si>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</si>
  <si>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</si>
  <si>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</si>
  <si>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</si>
  <si>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</si>
  <si>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</si>
  <si>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</si>
  <si>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</si>
  <si>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</si>
  <si>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</si>
  <si>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</si>
  <si>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</si>
  <si>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</si>
  <si>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</si>
  <si>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</si>
  <si>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</si>
  <si>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</si>
  <si>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</si>
  <si>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</si>
  <si>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</si>
  <si>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</si>
  <si>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</si>
  <si>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</si>
  <si>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</si>
  <si>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</si>
  <si>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</si>
  <si>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</si>
  <si>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</si>
  <si>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</si>
  <si>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</si>
  <si>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</si>
  <si>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</si>
  <si>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</si>
  <si>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</si>
  <si>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</si>
  <si>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</si>
  <si>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</si>
  <si>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</si>
  <si>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</si>
  <si>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</si>
  <si>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</si>
  <si>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</si>
  <si>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</si>
  <si>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</si>
  <si>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</si>
  <si>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</si>
  <si>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</si>
  <si>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</si>
  <si>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</si>
  <si>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</si>
  <si>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</si>
  <si>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</si>
  <si>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</si>
  <si>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</si>
  <si>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</si>
  <si>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</si>
  <si>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</si>
  <si>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</si>
  <si>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</si>
  <si>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</si>
  <si>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</si>
  <si>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</si>
  <si>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</si>
  <si>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</si>
  <si>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</si>
  <si>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</si>
  <si>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</si>
  <si>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</si>
  <si>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</si>
  <si>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</si>
  <si>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</si>
  <si>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</si>
  <si>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</si>
  <si>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</si>
  <si>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</si>
  <si>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</si>
  <si>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</si>
  <si>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</si>
  <si>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</si>
  <si>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</si>
  <si>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</si>
  <si>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</si>
  <si>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</si>
  <si>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</si>
  <si>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</si>
  <si>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</si>
  <si>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</si>
  <si>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</si>
  <si>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</si>
  <si>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</si>
  <si>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</si>
  <si>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</si>
  <si>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</si>
  <si>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</si>
  <si>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</si>
  <si>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</si>
  <si>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</si>
  <si>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</si>
  <si>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</si>
  <si>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</si>
  <si>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</si>
  <si>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</si>
  <si>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</si>
  <si>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</si>
  <si>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</si>
  <si>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</si>
  <si>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</si>
  <si>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</si>
  <si>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</si>
  <si>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</si>
  <si>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</si>
  <si>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</si>
  <si>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</si>
  <si>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</si>
  <si>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</si>
  <si>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</si>
  <si>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</si>
  <si>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</si>
  <si>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</si>
  <si>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</si>
  <si>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</si>
  <si>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</si>
  <si>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</si>
  <si>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</si>
  <si>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</si>
  <si>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</si>
  <si>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</si>
  <si>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</si>
  <si>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</si>
  <si>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</si>
  <si>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</si>
  <si>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</si>
  <si>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</si>
  <si>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</si>
  <si>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</si>
  <si>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</si>
  <si>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</si>
  <si>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</si>
  <si>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</si>
  <si>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</si>
  <si>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</si>
  <si>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</si>
  <si>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</si>
  <si>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</si>
  <si>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</si>
  <si>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</si>
  <si>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</si>
  <si>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</si>
  <si>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</si>
  <si>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</si>
  <si>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</si>
  <si>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</si>
  <si>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</si>
  <si>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</si>
  <si>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</si>
  <si>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</si>
  <si>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</si>
  <si>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</si>
  <si>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</si>
  <si>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</si>
  <si>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</si>
  <si>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</si>
  <si>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</si>
  <si>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</si>
  <si>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</si>
  <si>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</si>
  <si>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</si>
  <si>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</si>
  <si>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</si>
  <si>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</si>
  <si>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</si>
  <si>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</si>
  <si>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</si>
  <si>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</si>
  <si>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</si>
  <si>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</si>
  <si>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</si>
  <si>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</si>
  <si>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</si>
  <si>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</si>
  <si>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</si>
  <si>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</si>
  <si>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</si>
  <si>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</si>
  <si>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</si>
  <si>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</si>
  <si>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</si>
  <si>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</si>
  <si>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</si>
  <si>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</si>
  <si>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</si>
  <si>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</si>
  <si>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</si>
  <si>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</si>
  <si>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</si>
  <si>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</si>
  <si>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</si>
  <si>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</si>
  <si>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</si>
  <si>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</si>
  <si>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</si>
  <si>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</si>
  <si>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</si>
  <si>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</si>
  <si>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</si>
  <si>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</si>
  <si>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</si>
  <si>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</si>
  <si>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</si>
  <si>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</si>
  <si>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</si>
  <si>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</si>
  <si>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</si>
  <si>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</si>
  <si>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</si>
  <si>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</si>
  <si>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</si>
  <si>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</si>
  <si>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</si>
  <si>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</si>
  <si>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</si>
  <si>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</si>
  <si>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</si>
  <si>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</si>
  <si>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</si>
  <si>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</si>
  <si>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</si>
  <si>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</si>
  <si>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</si>
  <si>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</si>
  <si>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</si>
  <si>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</si>
  <si>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</si>
  <si>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</si>
  <si>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</si>
  <si>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</si>
  <si>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</si>
  <si>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</si>
  <si>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</si>
  <si>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</si>
  <si>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</si>
  <si>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</si>
  <si>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</si>
  <si>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</si>
  <si>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</si>
  <si>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</si>
  <si>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</si>
  <si>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</si>
  <si>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</si>
  <si>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</si>
  <si>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</si>
  <si>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</si>
  <si>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</si>
  <si>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</si>
  <si>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</si>
  <si>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</si>
  <si>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</si>
  <si>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</si>
  <si>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</si>
  <si>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</si>
  <si>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</si>
  <si>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</si>
  <si>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</si>
  <si>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</si>
  <si>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</si>
  <si>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</si>
  <si>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</si>
  <si>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</si>
  <si>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</si>
  <si>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</si>
  <si>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</si>
  <si>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</si>
  <si>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</si>
  <si>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</si>
  <si>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</si>
  <si>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</si>
  <si>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</si>
  <si>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</si>
  <si>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</si>
  <si>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</si>
  <si>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</si>
  <si>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</si>
  <si>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</si>
  <si>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</si>
  <si>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</si>
  <si>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</si>
  <si>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</si>
  <si>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</si>
  <si>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</si>
  <si>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</si>
  <si>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</si>
  <si>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</si>
  <si>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</si>
  <si>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</si>
  <si>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</si>
  <si>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</si>
  <si>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</si>
  <si>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</si>
  <si>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</si>
  <si>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</si>
  <si>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</si>
  <si>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</si>
  <si>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</si>
  <si>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</si>
  <si>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</si>
  <si>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</si>
  <si>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</si>
  <si>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</si>
  <si>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</si>
  <si>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</si>
  <si>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</si>
  <si>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</si>
  <si>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</si>
  <si>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</si>
  <si>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</si>
  <si>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</si>
  <si>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</si>
  <si>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</si>
  <si>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</si>
  <si>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</si>
  <si>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</si>
  <si>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</si>
  <si>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</si>
  <si>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</si>
  <si>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</si>
  <si>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</si>
  <si>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</si>
  <si>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</si>
  <si>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</si>
  <si>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</si>
  <si>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</si>
  <si>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</si>
  <si>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</si>
  <si>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</si>
  <si>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</si>
  <si>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</si>
  <si>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</si>
  <si>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</si>
  <si>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</si>
  <si>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</si>
  <si>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</si>
  <si>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</si>
  <si>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</si>
  <si>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</si>
  <si>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</si>
  <si>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</si>
  <si>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</si>
  <si>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</si>
  <si>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</si>
  <si>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</si>
  <si>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</si>
  <si>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</si>
  <si>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</si>
  <si>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</si>
  <si>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</si>
  <si>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</si>
  <si>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</si>
  <si>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</si>
  <si>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</si>
  <si>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</si>
  <si>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</si>
  <si>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</si>
  <si>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</si>
  <si>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</si>
  <si>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</si>
  <si>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</si>
  <si>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</si>
  <si>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</si>
  <si>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</si>
  <si>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</si>
  <si>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</si>
  <si>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</si>
  <si>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</si>
  <si>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</si>
  <si>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</si>
  <si>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</si>
  <si>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</si>
  <si>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</si>
  <si>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</si>
  <si>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</si>
  <si>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</si>
  <si>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</si>
  <si>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</si>
  <si>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</si>
  <si>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</si>
  <si>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</si>
  <si>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</si>
  <si>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</si>
  <si>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</si>
  <si>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</si>
  <si>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</si>
  <si>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</si>
  <si>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</si>
  <si>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</si>
  <si>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</si>
  <si>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</si>
  <si>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</si>
  <si>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</si>
  <si>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</si>
  <si>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</si>
  <si>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</si>
  <si>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</si>
  <si>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</si>
  <si>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</si>
  <si>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</si>
  <si>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</si>
  <si>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</si>
  <si>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</si>
  <si>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</si>
  <si>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</si>
  <si>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</si>
  <si>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</si>
  <si>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</si>
  <si>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</si>
  <si>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</si>
  <si>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</si>
  <si>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</si>
  <si>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</si>
  <si>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</si>
  <si>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</si>
  <si>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</si>
  <si>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</si>
  <si>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</si>
  <si>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</si>
  <si>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</si>
  <si>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</si>
  <si>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</si>
  <si>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</si>
  <si>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</si>
  <si>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</si>
  <si>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</si>
  <si>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</si>
  <si>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</si>
  <si>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</si>
  <si>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</si>
  <si>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</si>
  <si>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</si>
  <si>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</si>
  <si>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</si>
  <si>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</si>
  <si>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</si>
  <si>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</si>
  <si>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</si>
  <si>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</si>
  <si>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</si>
  <si>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</si>
  <si>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</si>
  <si>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</si>
  <si>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</si>
  <si>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</si>
  <si>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</si>
  <si>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</si>
  <si>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</si>
  <si>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</si>
  <si>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</si>
  <si>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</si>
  <si>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</si>
  <si>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</si>
  <si>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</si>
  <si>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</si>
  <si>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</si>
  <si>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</si>
  <si>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</si>
  <si>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</si>
  <si>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</si>
  <si>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</si>
  <si>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</si>
  <si>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</si>
  <si>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</si>
  <si>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</si>
  <si>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</si>
  <si>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</si>
  <si>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</si>
  <si>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</si>
  <si>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</si>
  <si>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</si>
  <si>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</si>
  <si>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</si>
  <si>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</si>
  <si>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</si>
  <si>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</si>
  <si>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</si>
  <si>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</si>
  <si>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</si>
  <si>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</si>
  <si>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</si>
  <si>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</si>
  <si>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</si>
  <si>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</si>
  <si>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</si>
  <si>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</si>
  <si>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</si>
  <si>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</si>
  <si>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</si>
  <si>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</si>
  <si>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</si>
  <si>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</si>
  <si>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</si>
  <si>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</si>
  <si>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</si>
  <si>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</si>
  <si>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</si>
  <si>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</si>
  <si>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</si>
  <si>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</si>
  <si>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</si>
  <si>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</si>
  <si>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</si>
  <si>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</si>
  <si>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</si>
  <si>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</si>
  <si>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</si>
  <si>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</si>
  <si>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</si>
  <si>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</si>
  <si>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</si>
  <si>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</si>
  <si>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</si>
  <si>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</si>
  <si>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</si>
  <si>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</si>
  <si>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</si>
  <si>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</si>
  <si>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</si>
  <si>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</si>
  <si>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</si>
  <si>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</si>
  <si>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</si>
  <si>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</si>
  <si>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</si>
  <si>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</si>
  <si>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</si>
  <si>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</si>
  <si>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</si>
  <si>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</si>
  <si>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</si>
  <si>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</si>
  <si>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</si>
  <si>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</si>
  <si>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</si>
  <si>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</si>
  <si>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</si>
  <si>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</si>
  <si>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</si>
  <si>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</si>
  <si>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</si>
  <si>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</si>
  <si>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</si>
  <si>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</si>
  <si>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</si>
  <si>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</si>
  <si>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</si>
  <si>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</si>
  <si>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</si>
  <si>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</si>
  <si>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</si>
  <si>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</si>
  <si>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</si>
  <si>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</si>
  <si>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</si>
  <si>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</si>
  <si>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</si>
  <si>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</si>
  <si>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</si>
  <si>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</si>
  <si>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</si>
  <si>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</si>
  <si>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</si>
  <si>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</si>
  <si>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</si>
  <si>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</si>
  <si>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</si>
  <si>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</si>
  <si>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</si>
  <si>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</si>
  <si>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</si>
  <si>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</si>
  <si>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</si>
  <si>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</si>
  <si>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</si>
  <si>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</si>
  <si>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</si>
  <si>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</si>
  <si>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</si>
  <si>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</si>
  <si>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</si>
  <si>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</si>
  <si>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</si>
  <si>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</si>
  <si>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</si>
  <si>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</si>
  <si>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</si>
  <si>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</si>
  <si>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</si>
  <si>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</si>
  <si>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</si>
  <si>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</si>
  <si>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</si>
  <si>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</si>
  <si>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</si>
  <si>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</si>
  <si>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</si>
  <si>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</si>
  <si>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</si>
  <si>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</si>
  <si>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</si>
  <si>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</si>
  <si>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</si>
  <si>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</si>
  <si>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</si>
  <si>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</si>
  <si>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</si>
  <si>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</si>
  <si>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</si>
  <si>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</si>
  <si>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</si>
  <si>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</si>
  <si>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</si>
  <si>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</si>
  <si>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</si>
  <si>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</si>
  <si>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</si>
  <si>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</si>
  <si>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</si>
  <si>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</si>
  <si>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</si>
  <si>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</si>
  <si>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</si>
  <si>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</si>
  <si>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</si>
  <si>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</si>
  <si>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</si>
  <si>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</si>
  <si>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</si>
  <si>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</si>
  <si>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</si>
  <si>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</si>
  <si>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</si>
  <si>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</si>
  <si>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</si>
  <si>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</si>
  <si>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</si>
  <si>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</si>
  <si>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</si>
  <si>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</si>
  <si>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</si>
  <si>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</si>
  <si>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</si>
  <si>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</si>
  <si>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</si>
  <si>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</si>
  <si>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</si>
  <si>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</si>
  <si>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</si>
  <si>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</si>
  <si>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</si>
  <si>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</si>
  <si>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</si>
  <si>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</si>
  <si>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</si>
  <si>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</si>
  <si>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</si>
  <si>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</si>
  <si>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</si>
  <si>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</si>
  <si>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</si>
  <si>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</si>
  <si>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</si>
  <si>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</si>
  <si>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</si>
  <si>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</si>
  <si>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</si>
  <si>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</si>
  <si>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</si>
  <si>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</si>
  <si>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</si>
  <si>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</si>
  <si>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</si>
  <si>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</si>
  <si>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</si>
  <si>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</si>
  <si>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</si>
  <si>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</si>
  <si>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</si>
  <si>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</si>
  <si>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</si>
  <si>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</si>
  <si>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</si>
  <si>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</si>
  <si>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</si>
  <si>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</si>
  <si>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</si>
  <si>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</si>
  <si>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</si>
  <si>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</si>
  <si>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</si>
  <si>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</si>
  <si>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</si>
  <si>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</si>
  <si>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</si>
  <si>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</si>
  <si>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</si>
  <si>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</si>
  <si>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</si>
  <si>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</si>
  <si>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</si>
  <si>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</si>
  <si>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</si>
  <si>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</si>
  <si>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</si>
  <si>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</si>
  <si>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</si>
  <si>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</si>
  <si>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</si>
  <si>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</si>
  <si>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</si>
  <si>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</si>
  <si>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</si>
  <si>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</si>
  <si>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</si>
  <si>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</si>
  <si>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</si>
  <si>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</si>
  <si>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</si>
  <si>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</si>
  <si>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</si>
  <si>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</si>
  <si>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</si>
  <si>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</si>
  <si>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</si>
  <si>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</si>
  <si>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</si>
  <si>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</si>
  <si>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</si>
  <si>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</si>
  <si>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</si>
  <si>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</si>
  <si>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</si>
  <si>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</si>
  <si>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</si>
  <si>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</si>
  <si>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</si>
  <si>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</si>
  <si>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</si>
  <si>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</si>
  <si>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</si>
  <si>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</si>
  <si>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</si>
  <si>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</si>
  <si>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</si>
  <si>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</si>
  <si>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</si>
  <si>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</si>
  <si>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</si>
  <si>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</si>
  <si>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</si>
  <si>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</si>
  <si>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</si>
  <si>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</si>
  <si>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</si>
  <si>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</si>
  <si>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</si>
  <si>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</si>
  <si>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</si>
  <si>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</si>
  <si>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</si>
  <si>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</si>
  <si>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</si>
  <si>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</si>
  <si>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</si>
  <si>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</si>
  <si>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</si>
  <si>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</si>
  <si>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</si>
  <si>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</si>
  <si>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</si>
  <si>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</si>
  <si>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</si>
  <si>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</si>
  <si>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</si>
  <si>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</si>
  <si>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</si>
  <si>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</si>
  <si>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</si>
  <si>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</si>
  <si>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</si>
  <si>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</si>
  <si>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</si>
  <si>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</si>
  <si>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</si>
  <si>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</si>
  <si>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</si>
  <si>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</si>
  <si>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</si>
  <si>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</si>
  <si>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</si>
  <si>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</si>
  <si>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</si>
  <si>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</si>
  <si>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</si>
  <si>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</si>
  <si>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</si>
  <si>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</si>
  <si>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</si>
  <si>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</si>
  <si>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</si>
  <si>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</si>
  <si>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</si>
  <si>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</si>
  <si>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</si>
  <si>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</si>
  <si>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</si>
  <si>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</si>
  <si>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</si>
  <si>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</si>
  <si>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</si>
  <si>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</si>
  <si>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</si>
  <si>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</si>
  <si>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</si>
  <si>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</si>
  <si>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</si>
  <si>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</si>
  <si>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</si>
  <si>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</si>
  <si>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</si>
  <si>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</si>
  <si>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</si>
  <si>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</si>
  <si>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</si>
  <si>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</si>
  <si>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</si>
  <si>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</si>
  <si>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</si>
  <si>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</si>
  <si>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</si>
  <si>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</si>
  <si>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</si>
  <si>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</si>
  <si>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</si>
  <si>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</si>
  <si>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</si>
  <si>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</si>
  <si>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</si>
  <si>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</si>
  <si>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</si>
  <si>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</si>
  <si>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</si>
  <si>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</si>
  <si>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</si>
  <si>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</si>
  <si>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</si>
  <si>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</si>
  <si>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</si>
  <si>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</si>
  <si>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</si>
  <si>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</si>
  <si>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</si>
  <si>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</si>
  <si>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</si>
  <si>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</si>
  <si>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</si>
  <si>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</si>
  <si>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</si>
  <si>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</si>
  <si>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</si>
  <si>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</si>
  <si>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</si>
  <si>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</si>
  <si>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</si>
  <si>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</si>
  <si>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</si>
  <si>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</si>
  <si>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</si>
  <si>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</si>
  <si>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</si>
  <si>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</si>
  <si>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</si>
  <si>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</si>
  <si>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</si>
  <si>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</si>
  <si>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</si>
  <si>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</si>
  <si>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</si>
  <si>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</si>
  <si>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</si>
  <si>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</si>
  <si>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</si>
  <si>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</si>
  <si>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</si>
  <si>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</si>
  <si>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</si>
  <si>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</si>
  <si>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</si>
  <si>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</si>
  <si>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</si>
  <si>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</si>
  <si>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</si>
  <si>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</si>
  <si>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</si>
  <si>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</si>
  <si>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</si>
  <si>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</si>
  <si>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</si>
  <si>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</si>
  <si>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</si>
  <si>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</si>
  <si>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</si>
  <si>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</si>
  <si>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</si>
  <si>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</si>
  <si>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</si>
  <si>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</si>
  <si>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</si>
  <si>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</si>
  <si>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</si>
  <si>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</si>
  <si>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</si>
  <si>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</si>
  <si>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</si>
  <si>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</si>
  <si>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</si>
  <si>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</si>
  <si>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</si>
  <si>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</si>
  <si>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</si>
  <si>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</si>
  <si>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</si>
  <si>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</si>
  <si>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</si>
  <si>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</si>
  <si>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</si>
  <si>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</si>
  <si>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</si>
  <si>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</si>
  <si>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</si>
  <si>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</si>
  <si>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</si>
  <si>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</si>
  <si>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</si>
  <si>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</si>
  <si>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</si>
  <si>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</si>
  <si>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</si>
  <si>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</si>
  <si>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</si>
  <si>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</si>
  <si>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</si>
  <si>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</si>
  <si>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</si>
  <si>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</si>
  <si>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</si>
  <si>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</si>
  <si>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</si>
  <si>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</si>
  <si>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</si>
  <si>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</si>
  <si>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</si>
  <si>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</si>
  <si>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</si>
  <si>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</si>
  <si>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</si>
  <si>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</si>
  <si>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</si>
  <si>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</si>
  <si>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</si>
  <si>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</si>
  <si>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</si>
  <si>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</si>
  <si>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</si>
  <si>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</si>
  <si>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</si>
  <si>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</si>
  <si>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</si>
  <si>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</si>
  <si>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</si>
  <si>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</si>
  <si>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</si>
  <si>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</si>
  <si>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</si>
  <si>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</si>
  <si>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</si>
  <si>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</si>
  <si>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</si>
  <si>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</si>
  <si>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</si>
  <si>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</si>
  <si>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</si>
  <si>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</si>
  <si>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</si>
  <si>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</si>
  <si>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</si>
  <si>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</si>
  <si>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</si>
  <si>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</si>
  <si>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</si>
  <si>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</si>
  <si>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</si>
  <si>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</si>
  <si>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</si>
  <si>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</si>
  <si>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</si>
  <si>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</si>
  <si>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</si>
  <si>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</si>
  <si>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</si>
  <si>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</si>
  <si>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</si>
  <si>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</si>
  <si>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</si>
  <si>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</si>
  <si>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</si>
  <si>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</si>
  <si>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</si>
  <si>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</si>
  <si>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</si>
  <si>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</si>
  <si>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</si>
  <si>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</si>
  <si>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</si>
  <si>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</si>
  <si>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</si>
  <si>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</si>
  <si>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</si>
  <si>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</si>
  <si>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</si>
  <si>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</si>
  <si>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</si>
  <si>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</si>
  <si>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</si>
  <si>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</si>
  <si>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</si>
  <si>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</si>
  <si>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</si>
  <si>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</si>
  <si>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</si>
  <si>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</si>
  <si>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</si>
  <si>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</si>
  <si>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</si>
  <si>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</si>
  <si>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</si>
  <si>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</si>
  <si>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</si>
  <si>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</si>
  <si>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</si>
  <si>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</si>
  <si>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</si>
  <si>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</si>
  <si>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</si>
  <si>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</si>
  <si>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</si>
  <si>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</si>
  <si>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</si>
  <si>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</si>
  <si>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</si>
  <si>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</si>
  <si>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</si>
  <si>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</si>
  <si>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</si>
  <si>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</si>
  <si>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</si>
  <si>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</si>
  <si>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</si>
  <si>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</si>
  <si>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</si>
  <si>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</si>
  <si>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</si>
  <si>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</si>
  <si>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</si>
  <si>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</si>
  <si>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</si>
  <si>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</si>
  <si>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</si>
  <si>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</si>
  <si>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</si>
  <si>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</si>
  <si>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</si>
  <si>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</si>
  <si>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</si>
  <si>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</si>
  <si>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</si>
  <si>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</si>
  <si>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</si>
  <si>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</si>
  <si>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</si>
  <si>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</si>
  <si>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</si>
  <si>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</si>
  <si>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</si>
  <si>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</si>
  <si>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</si>
  <si>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</si>
  <si>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</si>
  <si>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</si>
  <si>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</si>
  <si>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</si>
  <si>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</si>
  <si>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</si>
  <si>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</si>
  <si>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</si>
  <si>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</si>
  <si>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</si>
  <si>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</si>
  <si>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</si>
  <si>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</si>
  <si>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</si>
  <si>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</si>
  <si>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</si>
  <si>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</si>
  <si>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</si>
  <si>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</si>
  <si>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</si>
  <si>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</si>
  <si>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</si>
  <si>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</si>
  <si>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</si>
  <si>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</si>
  <si>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</si>
  <si>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</si>
  <si>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</si>
  <si>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</si>
  <si>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</si>
  <si>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</si>
  <si>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</si>
  <si>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</si>
  <si>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</si>
  <si>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</si>
  <si>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</si>
  <si>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</si>
  <si>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</si>
  <si>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</si>
  <si>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</si>
  <si>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</si>
  <si>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</si>
  <si>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</si>
  <si>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</si>
  <si>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</si>
  <si>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</si>
  <si>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</si>
  <si>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</si>
  <si>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</si>
  <si>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</si>
  <si>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</si>
  <si>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</si>
  <si>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</si>
  <si>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</si>
  <si>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</si>
  <si>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</si>
  <si>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</si>
  <si>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</si>
  <si>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</si>
  <si>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</si>
  <si>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</si>
  <si>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</si>
  <si>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</si>
  <si>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</si>
  <si>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</si>
  <si>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</si>
  <si>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</si>
  <si>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</si>
  <si>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</si>
  <si>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</si>
  <si>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</si>
  <si>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</si>
  <si>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</si>
  <si>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</si>
  <si>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</si>
  <si>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</si>
  <si>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</si>
  <si>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</si>
  <si>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</si>
  <si>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</si>
  <si>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</si>
  <si>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</si>
  <si>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</si>
  <si>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</si>
  <si>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</si>
  <si>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</si>
  <si>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</si>
  <si>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</si>
  <si>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</si>
  <si>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</si>
  <si>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</si>
  <si>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</si>
  <si>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</si>
  <si>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</si>
  <si>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</si>
  <si>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</si>
  <si>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</si>
  <si>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</si>
  <si>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</si>
  <si>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</si>
  <si>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</si>
  <si>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</si>
  <si>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</si>
  <si>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</si>
  <si>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</si>
  <si>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</si>
  <si>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</si>
  <si>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</si>
  <si>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</si>
  <si>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</si>
  <si>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</si>
  <si>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</si>
  <si>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</si>
  <si>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</si>
  <si>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</si>
  <si>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</si>
  <si>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</si>
  <si>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</si>
  <si>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</si>
  <si>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</si>
  <si>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</si>
  <si>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</si>
  <si>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</si>
  <si>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</si>
  <si>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</si>
  <si>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</si>
  <si>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</si>
  <si>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</si>
  <si>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</si>
  <si>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</si>
  <si>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</si>
  <si>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</si>
  <si>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</si>
  <si>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</si>
  <si>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</si>
  <si>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</si>
  <si>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</si>
  <si>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</si>
  <si>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</si>
  <si>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</si>
  <si>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</si>
  <si>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</si>
  <si>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</si>
  <si>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</si>
  <si>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</si>
  <si>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</si>
  <si>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</si>
  <si>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</si>
  <si>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</si>
  <si>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</si>
  <si>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</si>
  <si>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</si>
  <si>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</si>
  <si>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</si>
  <si>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</si>
  <si>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</si>
  <si>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</si>
  <si>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</si>
  <si>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</si>
  <si>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</si>
  <si>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</si>
  <si>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</si>
  <si>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</si>
  <si>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</si>
  <si>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</si>
  <si>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</si>
  <si>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</si>
  <si>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</si>
  <si>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</si>
  <si>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</si>
  <si>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</si>
  <si>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</si>
  <si>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</si>
  <si>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</si>
  <si>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</si>
  <si>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</si>
  <si>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</si>
  <si>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</si>
  <si>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</si>
  <si>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</si>
  <si>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</si>
  <si>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</si>
  <si>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</si>
  <si>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</si>
  <si>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</si>
  <si>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</si>
  <si>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</si>
  <si>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</si>
  <si>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</si>
  <si>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</si>
  <si>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</si>
  <si>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</si>
  <si>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</si>
  <si>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</si>
  <si>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</si>
  <si>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</si>
  <si>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</si>
  <si>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</si>
  <si>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</si>
  <si>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</si>
  <si>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</si>
  <si>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</si>
  <si>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</si>
  <si>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</si>
  <si>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</si>
  <si>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</si>
  <si>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</si>
  <si>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</si>
  <si>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</si>
  <si>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</si>
  <si>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</si>
  <si>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</si>
  <si>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</si>
  <si>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</si>
  <si>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</si>
  <si>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</si>
  <si>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</si>
  <si>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</si>
  <si>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</si>
  <si>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</si>
  <si>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</si>
  <si>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</si>
  <si>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</si>
  <si>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</si>
  <si>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</si>
  <si>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</si>
  <si>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</si>
  <si>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</si>
  <si>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</si>
  <si>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</si>
  <si>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</si>
  <si>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</si>
  <si>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</si>
  <si>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</si>
  <si>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</si>
  <si>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</si>
  <si>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</si>
  <si>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</si>
  <si>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</si>
  <si>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</si>
  <si>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</si>
  <si>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</si>
  <si>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</si>
  <si>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</si>
  <si>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</si>
  <si>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</si>
  <si>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</si>
  <si>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</si>
  <si>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</si>
  <si>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</si>
  <si>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</si>
  <si>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</si>
  <si>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</si>
  <si>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</si>
  <si>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</si>
  <si>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</si>
  <si>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</si>
  <si>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</si>
  <si>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</si>
  <si>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</si>
  <si>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</si>
  <si>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</si>
  <si>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</si>
  <si>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</si>
  <si>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</si>
  <si>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</si>
  <si>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</si>
  <si>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</si>
  <si>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</si>
  <si>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</si>
  <si>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</si>
  <si>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</si>
  <si>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</si>
  <si>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</si>
  <si>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</si>
  <si>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</si>
  <si>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</si>
  <si>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</si>
  <si>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</si>
  <si>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</si>
  <si>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</si>
  <si>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</si>
  <si>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</si>
  <si>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</si>
  <si>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</si>
  <si>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</si>
  <si>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</si>
  <si>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</si>
  <si>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</si>
  <si>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</si>
  <si>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</si>
  <si>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</si>
  <si>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</si>
  <si>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</si>
  <si>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</si>
  <si>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</si>
  <si>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</si>
  <si>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</si>
  <si>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</si>
  <si>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</si>
  <si>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</si>
  <si>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</si>
  <si>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</si>
  <si>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</si>
  <si>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</si>
  <si>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</si>
  <si>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</si>
  <si>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</si>
  <si>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</si>
  <si>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</si>
  <si>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</si>
  <si>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</si>
  <si>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</si>
  <si>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</si>
  <si>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</si>
  <si>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</si>
  <si>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</si>
  <si>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</si>
  <si>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</si>
  <si>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</si>
  <si>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</si>
  <si>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</si>
  <si>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</si>
  <si>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</si>
  <si>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</si>
  <si>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</si>
  <si>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</si>
  <si>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</si>
  <si>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</si>
  <si>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</si>
  <si>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</si>
  <si>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</si>
  <si>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</si>
  <si>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</si>
  <si>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</si>
  <si>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</si>
  <si>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</si>
  <si>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</si>
  <si>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</si>
  <si>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</si>
  <si>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</si>
  <si>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</si>
  <si>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</si>
  <si>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</si>
  <si>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</si>
  <si>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</si>
  <si>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</si>
  <si>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</si>
  <si>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</si>
  <si>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</si>
  <si>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</si>
  <si>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</si>
  <si>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</si>
  <si>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</si>
  <si>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</si>
  <si>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</si>
  <si>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</si>
  <si>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</si>
  <si>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</si>
  <si>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</si>
  <si>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</si>
  <si>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</si>
  <si>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</si>
  <si>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</si>
  <si>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</si>
  <si>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</si>
  <si>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</si>
  <si>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</si>
  <si>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</si>
  <si>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</si>
  <si>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</si>
  <si>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</si>
  <si>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</si>
  <si>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</si>
  <si>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</si>
  <si>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</si>
  <si>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</si>
  <si>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</si>
  <si>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</si>
  <si>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</si>
  <si>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</si>
  <si>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</si>
  <si>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</si>
  <si>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</si>
  <si>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</si>
  <si>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</si>
  <si>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</si>
  <si>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</si>
  <si>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</si>
  <si>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</si>
  <si>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</si>
  <si>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</si>
  <si>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</si>
  <si>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</si>
  <si>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</si>
  <si>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</si>
  <si>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</si>
  <si>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</si>
  <si>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</si>
  <si>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</si>
  <si>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</si>
  <si>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</si>
  <si>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</si>
  <si>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</si>
  <si>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</si>
  <si>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</si>
  <si>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</si>
  <si>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</si>
  <si>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</si>
  <si>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</si>
  <si>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</si>
  <si>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</si>
  <si>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</si>
  <si>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</si>
  <si>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</si>
  <si>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</si>
  <si>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</si>
  <si>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</si>
  <si>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</si>
  <si>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</si>
  <si>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</si>
  <si>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</si>
  <si>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</si>
  <si>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</si>
  <si>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</si>
  <si>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</si>
  <si>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</si>
  <si>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</si>
  <si>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</si>
  <si>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</si>
  <si>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</si>
  <si>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</si>
  <si>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</si>
  <si>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</si>
  <si>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</si>
  <si>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</si>
  <si>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</si>
  <si>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</si>
  <si>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</si>
  <si>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</si>
  <si>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</si>
  <si>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</si>
  <si>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</si>
  <si>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</si>
  <si>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</si>
  <si>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</si>
  <si>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</si>
  <si>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</si>
  <si>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</si>
  <si>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</si>
  <si>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</si>
  <si>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</si>
  <si>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</si>
  <si>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</si>
  <si>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</si>
  <si>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</si>
  <si>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</si>
  <si>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</si>
  <si>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</si>
  <si>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</si>
  <si>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</si>
  <si>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</si>
  <si>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</si>
  <si>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</si>
  <si>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</si>
  <si>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</si>
  <si>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</si>
  <si>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</si>
  <si>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</si>
  <si>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</si>
  <si>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</si>
  <si>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</si>
  <si>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</si>
  <si>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</si>
  <si>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</si>
  <si>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</si>
  <si>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</si>
  <si>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</si>
  <si>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</si>
  <si>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</si>
  <si>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</si>
  <si>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</si>
  <si>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</si>
  <si>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</si>
  <si>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</si>
  <si>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</si>
  <si>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</si>
  <si>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</si>
  <si>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</si>
  <si>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</si>
  <si>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</si>
  <si>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</si>
  <si>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</si>
  <si>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</si>
  <si>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</si>
  <si>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</si>
  <si>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</si>
  <si>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</si>
  <si>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</si>
  <si>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</si>
  <si>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</si>
  <si>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</si>
  <si>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</si>
  <si>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</si>
  <si>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</si>
  <si>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</si>
  <si>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</si>
  <si>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</si>
  <si>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</si>
  <si>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</si>
  <si>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</si>
  <si>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</si>
  <si>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</si>
  <si>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</si>
  <si>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</si>
  <si>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</si>
  <si>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</si>
  <si>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</si>
  <si>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</si>
  <si>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</si>
  <si>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</si>
  <si>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</si>
  <si>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</si>
  <si>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</si>
  <si>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</si>
  <si>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</si>
  <si>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</si>
  <si>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</si>
  <si>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</si>
  <si>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</si>
  <si>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</si>
  <si>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</si>
  <si>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</si>
  <si>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</si>
  <si>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</si>
  <si>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</si>
  <si>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</si>
  <si>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</si>
  <si>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</si>
  <si>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</si>
  <si>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</si>
  <si>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</si>
  <si>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</si>
  <si>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</si>
  <si>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</si>
  <si>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</si>
  <si>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</si>
  <si>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</si>
  <si>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</si>
  <si>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</si>
  <si>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</si>
  <si>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</si>
  <si>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</si>
  <si>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</si>
  <si>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</si>
  <si>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</si>
  <si>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</si>
  <si>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</si>
  <si>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</si>
  <si>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</si>
  <si>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</si>
  <si>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</si>
  <si>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</si>
  <si>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</si>
  <si>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</si>
  <si>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</si>
  <si>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</si>
  <si>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</si>
  <si>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</si>
  <si>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</si>
  <si>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</si>
  <si>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</si>
  <si>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</si>
  <si>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</si>
  <si>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</si>
  <si>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</si>
  <si>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</si>
  <si>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</si>
  <si>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</si>
  <si>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</si>
  <si>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</si>
  <si>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</si>
  <si>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</si>
  <si>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</si>
  <si>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</si>
  <si>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</si>
  <si>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</si>
  <si>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</si>
  <si>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</si>
  <si>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</si>
  <si>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</si>
  <si>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</si>
  <si>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</si>
  <si>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</si>
  <si>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</si>
  <si>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</si>
  <si>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</si>
  <si>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</si>
  <si>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</si>
  <si>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</si>
  <si>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</si>
  <si>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</si>
  <si>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</si>
  <si>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</si>
  <si>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</si>
  <si>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</si>
  <si>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</si>
  <si>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</si>
  <si>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</si>
  <si>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</si>
  <si>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</si>
  <si>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</si>
  <si>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</si>
  <si>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</si>
  <si>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</si>
  <si>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</si>
  <si>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</si>
  <si>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</si>
  <si>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</si>
  <si>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</si>
  <si>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</si>
  <si>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</si>
  <si>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</si>
  <si>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</si>
  <si>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</si>
  <si>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</si>
  <si>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</si>
  <si>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</si>
  <si>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</si>
  <si>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</si>
  <si>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</si>
  <si>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</si>
  <si>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</si>
  <si>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</si>
  <si>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</si>
  <si>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</si>
  <si>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</si>
  <si>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</si>
  <si>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</si>
  <si>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</si>
  <si>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</si>
  <si>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</si>
  <si>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</si>
  <si>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</si>
  <si>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</si>
  <si>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</si>
  <si>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</si>
  <si>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</si>
  <si>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</si>
  <si>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</si>
  <si>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</si>
  <si>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</si>
  <si>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</si>
  <si>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</si>
  <si>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</si>
  <si>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</si>
  <si>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</si>
  <si>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</si>
  <si>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</si>
  <si>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</si>
  <si>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</si>
  <si>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</si>
  <si>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</si>
  <si>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</si>
  <si>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</si>
  <si>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</si>
  <si>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</si>
  <si>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</si>
  <si>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</si>
  <si>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</si>
  <si>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</si>
  <si>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</si>
  <si>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</si>
  <si>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</si>
  <si>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</si>
  <si>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</si>
  <si>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</si>
  <si>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</si>
  <si>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</si>
  <si>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</si>
  <si>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</si>
  <si>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</si>
  <si>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</si>
  <si>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</si>
  <si>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</si>
  <si>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</si>
  <si>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</si>
  <si>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</si>
  <si>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</si>
  <si>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</si>
  <si>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</si>
  <si>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</si>
  <si>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</si>
  <si>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</si>
  <si>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</si>
  <si>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</si>
  <si>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</si>
  <si>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</si>
  <si>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</si>
  <si>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</si>
  <si>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</si>
  <si>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</si>
  <si>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</si>
  <si>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</si>
  <si>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</si>
  <si>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</si>
  <si>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</si>
  <si>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</si>
  <si>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</si>
  <si>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</si>
  <si>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</si>
  <si>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</si>
  <si>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</si>
  <si>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</si>
  <si>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</si>
  <si>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</si>
  <si>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</si>
  <si>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</si>
  <si>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</si>
  <si>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</si>
  <si>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</si>
  <si>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</si>
  <si>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</si>
  <si>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</si>
  <si>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</si>
  <si>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</si>
  <si>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</si>
  <si>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</si>
  <si>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</si>
  <si>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</si>
  <si>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</si>
  <si>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</si>
  <si>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</si>
  <si>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</si>
  <si>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</si>
  <si>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</si>
  <si>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</si>
  <si>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</si>
  <si>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</si>
  <si>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</si>
  <si>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</si>
  <si>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</si>
  <si>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</si>
  <si>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</si>
  <si>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</si>
  <si>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</si>
  <si>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</si>
  <si>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</si>
  <si>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</si>
  <si>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</si>
  <si>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</si>
  <si>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</si>
  <si>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</si>
  <si>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</si>
  <si>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</si>
  <si>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</si>
  <si>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</si>
  <si>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</si>
  <si>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</si>
  <si>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</si>
  <si>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</si>
  <si>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</si>
  <si>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</si>
  <si>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</si>
  <si>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</si>
  <si>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</si>
  <si>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</si>
  <si>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</si>
  <si>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</si>
  <si>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</si>
  <si>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</si>
  <si>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</si>
  <si>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</si>
  <si>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</si>
  <si>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</si>
  <si>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</si>
  <si>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</si>
  <si>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</si>
  <si>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</si>
  <si>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</si>
  <si>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</si>
  <si>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</si>
  <si>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</si>
  <si>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</si>
  <si>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</si>
  <si>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</si>
  <si>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</si>
  <si>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</si>
  <si>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</si>
  <si>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</si>
  <si>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</si>
  <si>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</si>
  <si>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</si>
  <si>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</si>
  <si>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</si>
  <si>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</si>
  <si>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</si>
  <si>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</si>
  <si>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</si>
  <si>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</si>
  <si>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</si>
  <si>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</si>
  <si>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</si>
  <si>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</si>
  <si>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</si>
  <si>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</si>
  <si>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</si>
  <si>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</si>
  <si>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</si>
  <si>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</si>
  <si>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</si>
  <si>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</si>
  <si>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</si>
  <si>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</si>
  <si>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</si>
  <si>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</si>
  <si>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</si>
  <si>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</si>
  <si>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</si>
  <si>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</si>
  <si>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</si>
  <si>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</si>
  <si>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</si>
  <si>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</si>
  <si>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</si>
  <si>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</si>
  <si>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</si>
  <si>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</si>
  <si>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</si>
  <si>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</si>
  <si>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</si>
  <si>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</si>
  <si>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</si>
  <si>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</si>
  <si>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</si>
  <si>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</si>
  <si>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</si>
  <si>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</si>
  <si>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</si>
  <si>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</si>
  <si>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</si>
  <si>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</si>
  <si>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</si>
  <si>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</si>
  <si>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</si>
  <si>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</si>
  <si>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</si>
  <si>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</si>
  <si>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</si>
  <si>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</si>
  <si>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</si>
  <si>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</si>
  <si>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</si>
  <si>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</si>
  <si>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</si>
  <si>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</si>
  <si>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</si>
  <si>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</si>
  <si>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</si>
  <si>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</si>
  <si>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</si>
  <si>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</si>
  <si>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</si>
  <si>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</si>
  <si>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</si>
  <si>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</si>
  <si>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</si>
  <si>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</si>
  <si>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</si>
  <si>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</si>
  <si>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</si>
  <si>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</si>
  <si>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</si>
  <si>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</si>
  <si>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</si>
  <si>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</si>
  <si>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</si>
  <si>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</si>
  <si>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</si>
  <si>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</si>
  <si>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</si>
  <si>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</si>
  <si>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</si>
  <si>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</si>
  <si>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</si>
  <si>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</si>
  <si>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</si>
  <si>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</si>
  <si>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</si>
  <si>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</si>
  <si>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</si>
  <si>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</si>
  <si>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</si>
  <si>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</si>
  <si>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</si>
  <si>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</si>
  <si>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</si>
  <si>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</si>
  <si>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</si>
  <si>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</si>
  <si>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</si>
  <si>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</si>
  <si>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</si>
  <si>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</si>
  <si>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</si>
  <si>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</si>
  <si>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</si>
  <si>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</si>
  <si>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</si>
  <si>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</si>
  <si>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</si>
  <si>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</si>
  <si>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</si>
  <si>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</si>
  <si>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</si>
  <si>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</si>
  <si>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</si>
  <si>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</si>
  <si>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</si>
  <si>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</si>
  <si>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</si>
  <si>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</si>
  <si>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</si>
  <si>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</si>
  <si>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</si>
  <si>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</si>
  <si>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</si>
  <si>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</si>
  <si>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</si>
  <si>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</si>
  <si>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</si>
  <si>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</si>
  <si>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</si>
  <si>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</si>
  <si>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</si>
  <si>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</si>
  <si>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</si>
  <si>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</si>
  <si>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</si>
  <si>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</si>
  <si>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</si>
  <si>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</si>
  <si>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</si>
  <si>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</si>
  <si>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</si>
  <si>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</si>
  <si>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</si>
  <si>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</si>
  <si>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</si>
  <si>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</si>
  <si>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</si>
  <si>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</si>
  <si>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</si>
  <si>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</si>
  <si>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</si>
  <si>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</si>
  <si>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</si>
  <si>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</si>
  <si>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</si>
  <si>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</si>
  <si>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</si>
  <si>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</si>
  <si>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</si>
  <si>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</si>
  <si>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</si>
  <si>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</si>
  <si>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</si>
  <si>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</si>
  <si>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</si>
  <si>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</si>
  <si>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</si>
  <si>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</si>
  <si>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</si>
  <si>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</si>
  <si>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</si>
  <si>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</si>
  <si>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</si>
  <si>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</si>
  <si>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</si>
  <si>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</si>
  <si>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</si>
  <si>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</si>
  <si>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</si>
  <si>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</si>
  <si>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</si>
  <si>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</si>
  <si>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</si>
  <si>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</si>
  <si>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</si>
  <si>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</si>
  <si>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</si>
  <si>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</si>
  <si>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</si>
  <si>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</si>
  <si>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</si>
  <si>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</si>
  <si>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</si>
  <si>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</si>
  <si>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</si>
  <si>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</si>
  <si>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</si>
  <si>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</si>
  <si>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</si>
  <si>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</si>
  <si>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</si>
  <si>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</si>
  <si>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</si>
  <si>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</si>
  <si>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</si>
  <si>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</si>
  <si>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</si>
  <si>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</si>
  <si>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</si>
  <si>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</si>
  <si>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</si>
  <si>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</si>
  <si>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</si>
  <si>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</si>
  <si>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</si>
  <si>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</si>
  <si>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</si>
  <si>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</si>
  <si>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</si>
  <si>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</si>
  <si>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</si>
  <si>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</si>
  <si>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</si>
  <si>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</si>
  <si>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</si>
  <si>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</si>
  <si>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</si>
  <si>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</si>
  <si>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</si>
  <si>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</si>
  <si>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</si>
  <si>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</si>
  <si>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</si>
  <si>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</si>
  <si>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</si>
  <si>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</si>
  <si>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</si>
  <si>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</si>
  <si>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</si>
  <si>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</si>
  <si>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</si>
  <si>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</si>
  <si>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</si>
  <si>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</si>
  <si>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</si>
  <si>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</si>
  <si>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</si>
  <si>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</si>
  <si>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</si>
  <si>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</si>
  <si>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</si>
  <si>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</si>
  <si>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</si>
  <si>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</si>
  <si>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</si>
  <si>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</si>
  <si>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</si>
  <si>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</si>
  <si>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</si>
  <si>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</si>
  <si>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</si>
  <si>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</si>
  <si>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</si>
  <si>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</si>
  <si>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</si>
  <si>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</si>
  <si>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</si>
  <si>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</si>
  <si>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</si>
  <si>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</si>
  <si>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</si>
  <si>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</si>
  <si>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</si>
  <si>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</si>
  <si>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</si>
  <si>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</si>
  <si>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</si>
  <si>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</si>
  <si>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</si>
  <si>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</si>
  <si>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</si>
  <si>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</si>
  <si>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</si>
  <si>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</si>
  <si>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</si>
  <si>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</si>
  <si>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</si>
  <si>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</si>
  <si>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</si>
  <si>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</si>
  <si>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</si>
  <si>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</si>
  <si>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</si>
  <si>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</si>
  <si>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</si>
  <si>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</si>
  <si>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</si>
  <si>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</si>
  <si>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</si>
  <si>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</si>
  <si>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</si>
  <si>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</si>
  <si>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</si>
  <si>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</si>
  <si>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</si>
  <si>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</si>
  <si>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</si>
  <si>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</si>
  <si>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</si>
  <si>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</si>
  <si>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</si>
  <si>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</si>
  <si>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</si>
  <si>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</si>
  <si>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</si>
  <si>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</si>
  <si>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</si>
  <si>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</si>
  <si>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</si>
  <si>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</si>
  <si>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</si>
  <si>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</si>
  <si>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</si>
  <si>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</si>
  <si>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</si>
  <si>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</si>
  <si>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</si>
  <si>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</si>
  <si>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</si>
  <si>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</si>
  <si>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</si>
  <si>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</si>
  <si>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</si>
  <si>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</si>
  <si>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</si>
  <si>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</si>
  <si>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</si>
  <si>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</si>
  <si>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</si>
  <si>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</si>
  <si>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</si>
  <si>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</si>
  <si>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</si>
  <si>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</si>
  <si>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</si>
  <si>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</si>
  <si>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</si>
  <si>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</si>
  <si>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</si>
  <si>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</si>
  <si>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</si>
  <si>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</si>
  <si>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</si>
  <si>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</si>
  <si>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</si>
  <si>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</si>
  <si>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</si>
  <si>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</si>
  <si>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</si>
  <si>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</si>
  <si>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</si>
  <si>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</si>
  <si>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</si>
  <si>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</si>
  <si>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</si>
  <si>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</si>
  <si>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</si>
  <si>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</si>
  <si>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</si>
  <si>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</si>
  <si>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</si>
  <si>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</si>
  <si>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</si>
  <si>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</si>
  <si>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</si>
  <si>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</si>
  <si>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</si>
  <si>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</si>
  <si>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</si>
  <si>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</si>
  <si>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</si>
  <si>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</si>
  <si>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</si>
  <si>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</si>
  <si>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</si>
  <si>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</si>
  <si>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</si>
  <si>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</si>
  <si>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</si>
  <si>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</si>
  <si>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</si>
  <si>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</si>
  <si>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</si>
  <si>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</si>
  <si>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</si>
  <si>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</si>
  <si>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</si>
  <si>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</si>
  <si>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</si>
  <si>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</si>
  <si>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</si>
  <si>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</si>
  <si>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</si>
  <si>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</si>
  <si>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</si>
  <si>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</si>
  <si>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</si>
  <si>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</si>
  <si>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</si>
  <si>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</si>
  <si>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</si>
  <si>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</si>
  <si>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</si>
  <si>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</si>
  <si>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</si>
  <si>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</si>
  <si>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</si>
  <si>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</si>
  <si>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</si>
  <si>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</si>
  <si>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</si>
  <si>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</si>
  <si>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</si>
  <si>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</si>
  <si>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</si>
  <si>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</si>
  <si>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</si>
  <si>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</si>
  <si>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</si>
  <si>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</si>
  <si>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</si>
  <si>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</si>
  <si>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</si>
  <si>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</si>
  <si>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</si>
  <si>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</si>
  <si>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</si>
  <si>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</si>
  <si>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</si>
  <si>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</si>
  <si>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</si>
  <si>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</si>
  <si>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</si>
  <si>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</si>
  <si>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</si>
  <si>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</si>
  <si>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</si>
  <si>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</si>
  <si>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</si>
  <si>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</si>
  <si>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</si>
  <si>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</si>
  <si>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</si>
  <si>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</si>
  <si>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</si>
  <si>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</si>
  <si>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</si>
  <si>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</si>
  <si>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</si>
  <si>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</si>
  <si>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</si>
  <si>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</si>
  <si>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</si>
  <si>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</si>
  <si>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</si>
  <si>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</si>
  <si>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</si>
  <si>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</si>
  <si>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</si>
  <si>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</si>
  <si>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</si>
  <si>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</si>
  <si>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</si>
  <si>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</si>
  <si>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</si>
  <si>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</si>
  <si>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</si>
  <si>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</si>
  <si>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</si>
  <si>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</si>
  <si>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</si>
  <si>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</si>
  <si>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</si>
  <si>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</si>
  <si>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</si>
  <si>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</si>
  <si>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</si>
  <si>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</si>
  <si>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</si>
  <si>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</si>
  <si>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</si>
  <si>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</si>
  <si>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</si>
  <si>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</si>
  <si>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</si>
  <si>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</si>
  <si>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</si>
  <si>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</si>
  <si>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</si>
  <si>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</si>
  <si>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</si>
  <si>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</si>
  <si>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</si>
  <si>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</si>
  <si>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</si>
  <si>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</si>
  <si>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</si>
  <si>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</si>
  <si>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</si>
  <si>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</si>
  <si>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</si>
  <si>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</si>
  <si>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</si>
  <si>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</si>
  <si>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</si>
  <si>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</si>
  <si>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</si>
  <si>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</si>
  <si>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</si>
  <si>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</si>
  <si>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</si>
  <si>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</si>
  <si>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</si>
  <si>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</si>
  <si>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</si>
  <si>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</si>
  <si>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</si>
  <si>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</si>
  <si>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</si>
  <si>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</si>
  <si>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</si>
  <si>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</si>
  <si>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</si>
  <si>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</si>
  <si>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</si>
  <si>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</si>
  <si>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</si>
  <si>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</si>
  <si>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</si>
  <si>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</si>
  <si>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</si>
  <si>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</si>
  <si>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</si>
  <si>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</si>
  <si>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</si>
  <si>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</si>
  <si>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</si>
  <si>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</si>
  <si>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</si>
  <si>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</si>
  <si>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</si>
  <si>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</si>
  <si>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</si>
  <si>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</si>
  <si>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</si>
  <si>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</si>
  <si>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</si>
  <si>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</si>
  <si>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</si>
  <si>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</si>
  <si>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</si>
  <si>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</si>
  <si>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</si>
  <si>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</si>
  <si>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</si>
  <si>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</si>
  <si>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</si>
  <si>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</si>
  <si>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</si>
  <si>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</si>
  <si>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</si>
  <si>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</si>
  <si>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</si>
  <si>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</si>
  <si>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</si>
  <si>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</si>
  <si>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</si>
  <si>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</si>
  <si>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</si>
  <si>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</si>
  <si>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</si>
  <si>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</si>
  <si>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</si>
  <si>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</si>
  <si>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</si>
  <si>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</si>
  <si>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</si>
  <si>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</si>
  <si>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</si>
  <si>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</si>
  <si>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</si>
  <si>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</si>
  <si>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</si>
  <si>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</si>
  <si>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</si>
  <si>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</si>
  <si>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</si>
  <si>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</si>
  <si>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</si>
  <si>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</si>
  <si>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</si>
  <si>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</si>
  <si>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</si>
  <si>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</si>
  <si>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</si>
  <si>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</si>
  <si>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</si>
  <si>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</si>
  <si>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</si>
  <si>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</si>
  <si>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</si>
  <si>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</si>
  <si>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</si>
  <si>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</si>
  <si>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</si>
  <si>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</si>
  <si>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</si>
  <si>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</si>
  <si>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</si>
  <si>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</si>
  <si>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</si>
  <si>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</si>
  <si>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</si>
  <si>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</si>
  <si>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</si>
  <si>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</si>
  <si>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</si>
  <si>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</si>
  <si>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</si>
  <si>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</si>
  <si>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</si>
  <si>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</si>
  <si>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</si>
  <si>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</si>
  <si>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</si>
  <si>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</si>
  <si>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</si>
  <si>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</si>
  <si>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</si>
  <si>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</si>
  <si>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</si>
  <si>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</si>
  <si>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</si>
  <si>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</si>
  <si>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</si>
  <si>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</si>
  <si>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</si>
  <si>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</si>
  <si>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</si>
  <si>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</si>
  <si>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</si>
  <si>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</si>
  <si>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</si>
  <si>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</si>
  <si>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</si>
  <si>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</si>
  <si>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</si>
  <si>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</si>
  <si>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</si>
  <si>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</si>
  <si>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</si>
  <si>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</si>
  <si>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</si>
  <si>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</si>
  <si>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</si>
  <si>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</si>
  <si>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</si>
  <si>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</si>
  <si>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</si>
  <si>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</si>
  <si>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</si>
  <si>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</si>
  <si>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</si>
  <si>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</si>
  <si>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</si>
  <si>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</si>
  <si>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</si>
  <si>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</si>
  <si>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</si>
  <si>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</si>
  <si>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</si>
  <si>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</si>
  <si>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</si>
  <si>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</si>
  <si>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</si>
  <si>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</si>
  <si>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</si>
  <si>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</si>
  <si>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</si>
  <si>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</si>
  <si>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</si>
  <si>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</si>
  <si>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</si>
  <si>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</si>
  <si>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</si>
  <si>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</si>
  <si>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</si>
  <si>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</si>
  <si>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</si>
  <si>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</si>
  <si>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</si>
  <si>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</si>
  <si>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</si>
  <si>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</si>
  <si>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</si>
  <si>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</si>
  <si>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</si>
  <si>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</si>
  <si>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</si>
  <si>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</si>
  <si>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</si>
  <si>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</si>
  <si>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</si>
  <si>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</si>
  <si>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</si>
  <si>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</si>
  <si>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</si>
  <si>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</si>
  <si>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</si>
  <si>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</si>
  <si>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</si>
  <si>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</si>
  <si>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</si>
  <si>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</si>
  <si>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</si>
  <si>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</si>
  <si>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</si>
  <si>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</si>
  <si>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</si>
  <si>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</si>
  <si>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</si>
  <si>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</si>
  <si>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</si>
  <si>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</si>
  <si>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</si>
  <si>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</si>
  <si>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</si>
  <si>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</si>
  <si>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</si>
  <si>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</si>
  <si>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</si>
  <si>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</si>
  <si>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</si>
  <si>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</si>
  <si>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</si>
  <si>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</si>
  <si>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</si>
  <si>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</si>
  <si>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</si>
  <si>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</si>
  <si>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</si>
  <si>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</si>
  <si>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</si>
  <si>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</si>
  <si>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</si>
  <si>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</si>
  <si>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</si>
  <si>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</si>
  <si>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</si>
  <si>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</si>
  <si>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</si>
  <si>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</si>
  <si>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</si>
  <si>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</si>
  <si>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</si>
  <si>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</si>
  <si>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</si>
  <si>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</si>
  <si>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</si>
  <si>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</si>
  <si>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</si>
  <si>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</si>
  <si>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</si>
  <si>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</si>
  <si>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</si>
  <si>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</si>
  <si>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</si>
  <si>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</si>
  <si>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</si>
  <si>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</si>
  <si>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</si>
  <si>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</si>
  <si>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</si>
  <si>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</si>
  <si>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</si>
  <si>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</si>
  <si>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</si>
  <si>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</si>
  <si>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</si>
  <si>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</si>
  <si>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</si>
  <si>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</si>
  <si>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</si>
  <si>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</si>
  <si>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</si>
  <si>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</si>
  <si>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</si>
  <si>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</si>
  <si>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</si>
  <si>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</si>
  <si>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</si>
  <si>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</si>
  <si>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</si>
  <si>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</si>
  <si>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</si>
  <si>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</si>
  <si>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</si>
  <si>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</si>
  <si>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</si>
  <si>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</si>
  <si>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</si>
  <si>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</si>
  <si>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</si>
  <si>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</si>
  <si>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</si>
  <si>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</si>
  <si>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</si>
  <si>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</si>
  <si>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</si>
  <si>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</si>
  <si>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</si>
  <si>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</si>
  <si>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</si>
  <si>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</si>
  <si>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</si>
  <si>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</si>
  <si>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</si>
  <si>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</si>
  <si>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</si>
  <si>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</si>
  <si>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</si>
  <si>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</si>
  <si>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</si>
  <si>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</si>
  <si>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</si>
  <si>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</si>
  <si>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</si>
  <si>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</si>
  <si>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</si>
  <si>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</si>
  <si>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</si>
  <si>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</si>
  <si>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</si>
  <si>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</si>
  <si>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</si>
  <si>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</si>
  <si>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</si>
  <si>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</si>
  <si>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</si>
  <si>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</si>
  <si>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</si>
  <si>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</si>
  <si>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</si>
  <si>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</si>
  <si>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</si>
  <si>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</si>
  <si>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</si>
  <si>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</si>
  <si>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</si>
  <si>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</si>
  <si>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</si>
  <si>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</si>
  <si>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</si>
  <si>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</si>
  <si>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</si>
  <si>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</si>
  <si>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</si>
  <si>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</si>
  <si>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</si>
  <si>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</si>
  <si>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</si>
  <si>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</si>
  <si>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</si>
  <si>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</si>
  <si>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</si>
  <si>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</si>
  <si>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</si>
  <si>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</si>
  <si>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</si>
  <si>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</si>
  <si>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</si>
  <si>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</si>
  <si>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</si>
  <si>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</si>
  <si>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</si>
  <si>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</si>
  <si>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</si>
  <si>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</si>
  <si>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</si>
  <si>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</si>
  <si>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</si>
  <si>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</si>
  <si>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</si>
  <si>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</si>
  <si>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</si>
  <si>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</si>
  <si>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</si>
  <si>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</si>
  <si>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</si>
  <si>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</si>
  <si>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</si>
  <si>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</si>
  <si>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</si>
  <si>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</si>
  <si>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</si>
  <si>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</si>
  <si>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</si>
  <si>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</si>
  <si>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</si>
  <si>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</si>
  <si>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</si>
  <si>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</si>
  <si>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</si>
  <si>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</si>
  <si>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</si>
  <si>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</si>
  <si>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</si>
  <si>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</si>
  <si>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</si>
  <si>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</si>
  <si>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</si>
  <si>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</si>
  <si>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</si>
  <si>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</si>
  <si>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</si>
  <si>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</si>
  <si>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</si>
  <si>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</si>
  <si>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</si>
  <si>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</si>
  <si>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</si>
  <si>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</si>
  <si>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</si>
  <si>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</si>
  <si>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</si>
  <si>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</si>
  <si>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</si>
  <si>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</si>
  <si>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</si>
  <si>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</si>
  <si>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</si>
  <si>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</si>
  <si>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</si>
  <si>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</si>
  <si>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</si>
  <si>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</si>
  <si>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</si>
  <si>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</si>
  <si>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</si>
  <si>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</si>
  <si>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</si>
  <si>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</si>
  <si>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</si>
  <si>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</si>
  <si>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</si>
  <si>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</si>
  <si>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</si>
  <si>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</si>
  <si>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</si>
  <si>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</si>
  <si>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</si>
  <si>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</si>
  <si>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</si>
  <si>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</si>
  <si>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</si>
  <si>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</si>
  <si>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</si>
  <si>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</si>
  <si>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</si>
  <si>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</si>
  <si>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</si>
  <si>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</si>
  <si>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</si>
  <si>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</si>
  <si>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</si>
  <si>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</si>
  <si>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</si>
  <si>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</si>
  <si>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</si>
  <si>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</si>
  <si>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</si>
  <si>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</si>
  <si>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</si>
  <si>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</si>
  <si>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</si>
  <si>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</si>
  <si>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</si>
  <si>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</si>
  <si>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</si>
  <si>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</si>
  <si>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</si>
  <si>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</si>
  <si>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</si>
  <si>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</si>
  <si>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</si>
  <si>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</si>
  <si>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</si>
  <si>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</si>
  <si>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</si>
  <si>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</si>
  <si>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</si>
  <si>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</si>
  <si>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</si>
  <si>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</si>
  <si>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</si>
  <si>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</si>
  <si>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</si>
  <si>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</si>
  <si>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</si>
  <si>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</si>
  <si>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</si>
  <si>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</si>
  <si>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</si>
  <si>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</si>
  <si>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</si>
  <si>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</si>
  <si>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</si>
  <si>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</si>
  <si>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</si>
  <si>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</si>
  <si>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</si>
  <si>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</si>
  <si>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</si>
  <si>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</si>
  <si>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</si>
  <si>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</si>
  <si>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</si>
  <si>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</si>
  <si>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</si>
  <si>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</si>
  <si>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</si>
  <si>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</si>
  <si>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</si>
  <si>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</si>
  <si>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</si>
  <si>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</si>
  <si>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</si>
  <si>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</si>
  <si>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</si>
  <si>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</si>
  <si>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</si>
  <si>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</si>
  <si>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</si>
  <si>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</si>
  <si>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</si>
  <si>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</si>
  <si>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</si>
  <si>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</si>
  <si>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</si>
  <si>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</si>
  <si>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</si>
  <si>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</si>
  <si>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</si>
  <si>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</si>
  <si>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</si>
  <si>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</si>
  <si>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</si>
  <si>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</si>
  <si>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</si>
  <si>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</si>
  <si>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</si>
  <si>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</si>
  <si>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</si>
  <si>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</si>
  <si>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</si>
  <si>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</si>
  <si>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</si>
  <si>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</si>
  <si>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</si>
  <si>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</si>
  <si>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</si>
  <si>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</si>
  <si>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</si>
  <si>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</si>
  <si>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</si>
  <si>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</si>
  <si>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</si>
  <si>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</si>
  <si>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</si>
  <si>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</si>
  <si>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</si>
  <si>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</si>
  <si>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</si>
  <si>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</si>
  <si>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</si>
  <si>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</si>
  <si>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</si>
  <si>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</si>
  <si>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</si>
  <si>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</si>
  <si>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</si>
  <si>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</si>
  <si>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</si>
  <si>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</si>
  <si>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</si>
  <si>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</si>
  <si>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</si>
  <si>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</si>
  <si>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</si>
  <si>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</si>
  <si>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</si>
  <si>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</si>
  <si>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</si>
  <si>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</si>
  <si>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</si>
  <si>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</si>
  <si>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</si>
  <si>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</si>
  <si>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</si>
  <si>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</si>
  <si>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</si>
  <si>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</si>
  <si>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</si>
  <si>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</si>
  <si>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</si>
  <si>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</si>
  <si>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</si>
  <si>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</si>
  <si>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</si>
  <si>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</si>
  <si>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</si>
  <si>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</si>
  <si>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</si>
  <si>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</si>
  <si>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</si>
  <si>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</si>
  <si>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</si>
  <si>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</si>
  <si>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</si>
  <si>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</si>
  <si>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</si>
  <si>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</si>
  <si>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</si>
  <si>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</si>
  <si>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</si>
  <si>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</si>
  <si>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</si>
  <si>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</si>
  <si>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</si>
  <si>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</si>
  <si>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</si>
  <si>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</si>
  <si>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</si>
  <si>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</si>
  <si>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</si>
  <si>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</si>
  <si>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</si>
  <si>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</si>
  <si>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</si>
  <si>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</si>
  <si>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</si>
  <si>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</si>
  <si>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</si>
  <si>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</si>
  <si>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</si>
  <si>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</si>
  <si>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</si>
  <si>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</si>
  <si>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</si>
  <si>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</si>
  <si>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</si>
  <si>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</si>
  <si>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</si>
  <si>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</si>
  <si>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</si>
  <si>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</si>
  <si>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</si>
  <si>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</si>
  <si>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</si>
  <si>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</si>
  <si>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</si>
  <si>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</si>
  <si>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</si>
  <si>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</si>
  <si>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</si>
  <si>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</si>
  <si>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</si>
  <si>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</si>
  <si>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</si>
  <si>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</si>
  <si>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</si>
  <si>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</si>
  <si>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</si>
  <si>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</si>
  <si>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</si>
  <si>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</si>
  <si>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</si>
  <si>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</si>
  <si>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</si>
  <si>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</si>
  <si>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</si>
  <si>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</si>
  <si>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</si>
  <si>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</si>
  <si>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</si>
  <si>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</si>
  <si>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</si>
  <si>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</si>
  <si>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</si>
  <si>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</si>
  <si>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</si>
  <si>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</si>
  <si>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</si>
  <si>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</si>
  <si>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</si>
  <si>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</si>
  <si>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</si>
  <si>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</si>
  <si>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</si>
  <si>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</si>
  <si>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</si>
  <si>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</si>
  <si>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</si>
  <si>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</si>
  <si>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</si>
  <si>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</si>
  <si>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</si>
  <si>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</si>
  <si>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</si>
  <si>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</si>
  <si>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</si>
  <si>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</si>
  <si>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</si>
  <si>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</si>
  <si>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</si>
  <si>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</si>
  <si>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</si>
  <si>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</si>
  <si>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</si>
  <si>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</si>
  <si>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</si>
  <si>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</si>
  <si>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</si>
  <si>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</si>
  <si>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</si>
  <si>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</si>
  <si>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</si>
  <si>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</si>
  <si>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</si>
  <si>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</si>
  <si>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</si>
  <si>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</si>
  <si>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</si>
  <si>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</si>
  <si>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</si>
  <si>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</si>
  <si>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</si>
  <si>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</si>
  <si>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</si>
  <si>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</si>
  <si>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</si>
  <si>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</si>
  <si>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</si>
  <si>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</si>
  <si>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</si>
  <si>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</si>
  <si>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</si>
  <si>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</si>
  <si>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</si>
  <si>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</si>
  <si>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</si>
  <si>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</si>
  <si>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</si>
  <si>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</si>
  <si>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</si>
  <si>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</si>
  <si>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</si>
  <si>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</si>
  <si>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</si>
  <si>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</si>
  <si>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</si>
  <si>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</si>
  <si>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</si>
  <si>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</si>
  <si>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</si>
  <si>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</si>
  <si>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</si>
  <si>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</si>
  <si>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</si>
  <si>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</si>
  <si>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</si>
  <si>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</si>
  <si>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</si>
  <si>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</si>
  <si>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</si>
  <si>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</si>
  <si>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</si>
  <si>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</si>
  <si>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</si>
  <si>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</si>
  <si>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</si>
  <si>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</si>
  <si>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</si>
  <si>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</si>
  <si>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</si>
  <si>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</si>
  <si>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</si>
  <si>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</si>
  <si>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</si>
  <si>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</si>
  <si>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</si>
  <si>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</si>
  <si>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</si>
  <si>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</si>
  <si>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</si>
  <si>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</si>
  <si>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</si>
  <si>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</si>
  <si>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</si>
  <si>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</si>
  <si>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</si>
  <si>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</si>
  <si>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</si>
  <si>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</si>
  <si>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</si>
  <si>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</si>
  <si>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</si>
  <si>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</si>
  <si>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</si>
  <si>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</si>
  <si>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</si>
  <si>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</si>
  <si>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</si>
  <si>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</si>
  <si>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</si>
  <si>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</si>
  <si>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</si>
  <si>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</si>
  <si>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</si>
  <si>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</si>
  <si>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</si>
  <si>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</si>
  <si>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</si>
  <si>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</si>
  <si>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</si>
  <si>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</si>
  <si>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</si>
  <si>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</si>
  <si>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</si>
  <si>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</si>
  <si>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</si>
  <si>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</si>
  <si>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</si>
  <si>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</si>
  <si>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</si>
  <si>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</si>
  <si>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</si>
  <si>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</si>
  <si>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</si>
  <si>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</si>
  <si>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</si>
  <si>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</si>
  <si>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</si>
  <si>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</si>
  <si>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</si>
  <si>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</si>
  <si>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</si>
  <si>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</si>
  <si>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</si>
  <si>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</si>
  <si>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</si>
  <si>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</si>
  <si>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</si>
  <si>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</si>
  <si>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</si>
  <si>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</si>
  <si>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</si>
  <si>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</si>
  <si>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</si>
  <si>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</si>
  <si>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</si>
  <si>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</si>
  <si>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</si>
  <si>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</si>
  <si>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</si>
  <si>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</si>
  <si>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</si>
  <si>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</si>
  <si>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</si>
  <si>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</si>
  <si>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</si>
  <si>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</si>
  <si>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</si>
  <si>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</si>
  <si>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</si>
  <si>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</si>
  <si>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</si>
  <si>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</si>
  <si>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</si>
  <si>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</si>
  <si>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</si>
  <si>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</si>
  <si>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</si>
  <si>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</si>
  <si>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</si>
  <si>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</si>
  <si>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</si>
  <si>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</si>
  <si>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</si>
  <si>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</si>
  <si>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</si>
  <si>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</si>
  <si>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</si>
  <si>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</si>
  <si>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</si>
  <si>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</si>
  <si>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</si>
  <si>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</si>
  <si>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</si>
  <si>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</si>
  <si>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</si>
  <si>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</si>
  <si>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</si>
  <si>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</si>
  <si>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</si>
  <si>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</si>
  <si>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</si>
  <si>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</si>
  <si>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</si>
  <si>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</si>
  <si>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</si>
  <si>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</si>
  <si>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</si>
  <si>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</si>
  <si>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</si>
  <si>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</si>
  <si>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</si>
  <si>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</si>
  <si>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</si>
  <si>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</si>
  <si>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</si>
  <si>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</si>
  <si>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</si>
  <si>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</si>
  <si>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</si>
  <si>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</si>
  <si>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</si>
  <si>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</si>
  <si>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</si>
  <si>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</si>
  <si>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</si>
  <si>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</si>
  <si>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</si>
  <si>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</si>
  <si>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</si>
  <si>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</si>
  <si>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</si>
  <si>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</si>
  <si>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</si>
  <si>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</si>
  <si>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</si>
  <si>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</si>
  <si>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</si>
  <si>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</si>
  <si>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</si>
  <si>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</si>
  <si>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</si>
  <si>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</si>
  <si>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</si>
  <si>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</si>
  <si>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</si>
  <si>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</si>
  <si>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</si>
  <si>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</si>
  <si>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</si>
  <si>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</si>
  <si>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</si>
  <si>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</si>
  <si>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</si>
  <si>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</si>
  <si>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</si>
  <si>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</si>
  <si>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</si>
  <si>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</si>
  <si>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</si>
  <si>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</si>
  <si>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</si>
  <si>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</si>
  <si>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</si>
  <si>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</si>
  <si>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</si>
  <si>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</si>
  <si>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</si>
  <si>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</si>
  <si>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</si>
  <si>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</si>
  <si>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</si>
  <si>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</si>
  <si>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</si>
  <si>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</si>
  <si>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</si>
  <si>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</si>
  <si>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</si>
  <si>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</si>
  <si>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</si>
  <si>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</si>
  <si>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</si>
  <si>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</si>
  <si>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</si>
  <si>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</si>
  <si>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</si>
  <si>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</si>
  <si>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</si>
  <si>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</si>
  <si>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</si>
  <si>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</si>
  <si>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</si>
  <si>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</si>
  <si>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</si>
  <si>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</si>
  <si>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</si>
  <si>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</si>
  <si>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</si>
  <si>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</si>
  <si>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</si>
  <si>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</si>
  <si>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</si>
  <si>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</si>
  <si>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</si>
  <si>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</si>
  <si>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</si>
  <si>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</si>
  <si>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</si>
  <si>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</si>
  <si>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</si>
  <si>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</si>
  <si>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</si>
  <si>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</si>
  <si>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</si>
  <si>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</si>
  <si>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</si>
  <si>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</si>
  <si>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</si>
  <si>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</si>
  <si>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</si>
  <si>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</si>
  <si>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</si>
  <si>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</si>
  <si>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</si>
  <si>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</si>
  <si>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</si>
  <si>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</si>
  <si>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</si>
  <si>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</si>
  <si>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</si>
  <si>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</si>
  <si>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</si>
  <si>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</si>
  <si>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</si>
  <si>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</si>
  <si>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</si>
  <si>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</si>
  <si>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</si>
  <si>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</si>
  <si>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</si>
  <si>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</si>
  <si>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</si>
  <si>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</si>
  <si>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</si>
  <si>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</si>
  <si>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</si>
  <si>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</si>
  <si>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</si>
  <si>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</si>
  <si>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</si>
  <si>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</si>
  <si>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</si>
  <si>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</si>
  <si>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</si>
  <si>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</si>
  <si>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</si>
  <si>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</si>
  <si>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</si>
  <si>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</si>
  <si>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</si>
  <si>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</si>
  <si>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</si>
  <si>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</si>
  <si>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</si>
  <si>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</si>
  <si>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</si>
  <si>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</si>
  <si>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</si>
  <si>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</si>
  <si>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</si>
  <si>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</si>
  <si>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</si>
  <si>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</si>
  <si>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</si>
  <si>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</si>
  <si>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</si>
  <si>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</si>
  <si>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</si>
  <si>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</si>
  <si>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</si>
  <si>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</si>
  <si>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</si>
  <si>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</si>
  <si>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</si>
  <si>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</si>
  <si>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</si>
  <si>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</si>
  <si>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</si>
  <si>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</si>
  <si>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</si>
  <si>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</si>
  <si>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</si>
  <si>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</si>
  <si>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</si>
  <si>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</si>
  <si>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</si>
  <si>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</si>
  <si>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</si>
  <si>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</si>
  <si>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</si>
  <si>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</si>
  <si>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</si>
  <si>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</si>
  <si>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</si>
  <si>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</si>
  <si>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</si>
  <si>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</si>
  <si>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</si>
  <si>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</si>
  <si>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</si>
  <si>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</si>
  <si>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</si>
  <si>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</si>
  <si>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</si>
  <si>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</si>
  <si>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</si>
  <si>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</si>
  <si>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</si>
  <si>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</si>
  <si>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</si>
  <si>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</si>
  <si>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</si>
  <si>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</si>
  <si>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</si>
  <si>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</si>
  <si>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</si>
  <si>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</si>
  <si>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</si>
  <si>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</si>
  <si>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</si>
  <si>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</si>
  <si>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</si>
  <si>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</si>
  <si>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</si>
  <si>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</si>
  <si>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</si>
  <si>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</si>
  <si>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</si>
  <si>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</si>
  <si>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</si>
  <si>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</si>
  <si>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</si>
  <si>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</si>
  <si>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</si>
  <si>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</si>
  <si>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</si>
  <si>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</si>
  <si>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</si>
  <si>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</si>
  <si>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</si>
  <si>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</si>
  <si>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</si>
  <si>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</si>
  <si>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</si>
  <si>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</si>
  <si>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</si>
  <si>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</si>
  <si>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</si>
  <si>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</si>
  <si>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</si>
  <si>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</si>
  <si>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</si>
  <si>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</si>
  <si>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</si>
  <si>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</si>
  <si>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</si>
  <si>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</si>
  <si>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</si>
  <si>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</si>
  <si>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</si>
  <si>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</si>
  <si>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</si>
  <si>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</si>
  <si>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</si>
  <si>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</si>
  <si>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</si>
  <si>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</si>
  <si>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</si>
  <si>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</si>
  <si>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</si>
  <si>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</si>
  <si>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</si>
  <si>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</si>
  <si>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</si>
  <si>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</si>
  <si>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</si>
  <si>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</si>
  <si>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</si>
  <si>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</si>
  <si>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</si>
  <si>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</si>
  <si>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</si>
  <si>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</si>
  <si>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</si>
  <si>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</si>
  <si>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</si>
  <si>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</si>
  <si>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</si>
  <si>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</si>
  <si>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</si>
  <si>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</si>
  <si>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</si>
  <si>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</si>
  <si>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</si>
  <si>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</si>
  <si>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</si>
  <si>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</si>
  <si>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</si>
  <si>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 xml:space="preserve">again down EM team at site </t>
  </si>
  <si>
    <t>PCM-20251002-00001018</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</si>
  <si>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</si>
  <si>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</si>
  <si>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</si>
  <si>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</si>
  <si>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</si>
  <si>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</si>
  <si>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</si>
  <si>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</si>
  <si>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</si>
  <si>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</si>
  <si>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</si>
  <si>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</si>
  <si>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</si>
  <si>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</si>
  <si>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</si>
  <si>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</si>
  <si>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</si>
  <si>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</si>
  <si>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</si>
  <si>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</si>
  <si>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</si>
  <si>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</si>
  <si>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</si>
  <si>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</si>
  <si>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</si>
  <si>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</si>
  <si>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</si>
  <si>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</si>
  <si>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</si>
  <si>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</si>
  <si>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</si>
  <si>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</si>
  <si>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</si>
  <si>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</si>
  <si>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</si>
  <si>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</si>
  <si>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</si>
  <si>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</si>
  <si>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</si>
  <si>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</si>
  <si>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</si>
  <si>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</si>
  <si>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</si>
  <si>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</si>
  <si>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</si>
  <si>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</si>
  <si>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</si>
  <si>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</si>
  <si>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</si>
  <si>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</si>
  <si>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</si>
  <si>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</si>
  <si>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</si>
  <si>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</si>
  <si>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</si>
  <si>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</si>
  <si>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</si>
  <si>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</si>
  <si>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</si>
  <si>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</si>
  <si>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</si>
  <si>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</si>
  <si>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</si>
  <si>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</si>
  <si>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</si>
  <si>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</si>
  <si>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</si>
  <si>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</si>
  <si>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</si>
  <si>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</si>
  <si>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</si>
  <si>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</si>
  <si>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</si>
  <si>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</si>
  <si>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</si>
  <si>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</si>
  <si>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</si>
  <si>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</si>
  <si>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</si>
  <si>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</si>
  <si>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</si>
  <si>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</si>
  <si>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</si>
  <si>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</si>
  <si>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</si>
  <si>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</si>
  <si>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</si>
  <si>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</si>
  <si>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</si>
  <si>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</si>
  <si>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30 mi</t>
  </si>
  <si>
    <t>PCM-20251002-00000697</t>
  </si>
  <si>
    <t xml:space="preserve">Restored by PG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</si>
  <si>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</si>
  <si>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</si>
  <si>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</si>
  <si>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</si>
  <si>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</si>
  <si>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</si>
  <si>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</si>
  <si>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</si>
  <si>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</si>
  <si>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</si>
  <si>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</si>
  <si>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</si>
  <si>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</si>
  <si>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</si>
  <si>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</si>
  <si>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</si>
  <si>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PCM-20251002-00000967</t>
  </si>
  <si>
    <t>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</si>
</sst>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22"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8">
    <sortCondition ref="H1:H6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8"/>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269.57851180555735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15.957528009261296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45932.504282407404</v>
      </c>
      <c r="G4" s="67">
        <f ca="1">IFERROR(NOW()-F4,"")</f>
        <v>2.2655555556411855E-2</v>
      </c>
      <c r="H4" s="66">
        <v>45932.352754629632</v>
      </c>
      <c r="I4" s="73" t="str">
        <f>IFERROR(VLOOKUP(D4,DB!A:F,6,0),"")</f>
        <v>SCECO</v>
      </c>
      <c r="J4" s="73" t="str">
        <f>IFERROR(VLOOKUP(D4,DB!A:G,7,0),"")</f>
        <v>No BB Shifted</v>
      </c>
      <c r="K4" s="69" t="s">
        <v>38970</v>
      </c>
      <c r="L4" s="70" t="str">
        <f>IFERROR(VLOOKUP(D4,DB!A:I,9,0),"")</f>
        <v>Latis</v>
      </c>
    </row>
    <row r="5" spans="1:12" ht="15" customHeight="1">
      <c r="A5" s="147" t="s">
        <v>38971</v>
      </c>
      <c r="B5" s="73" t="str">
        <f>IFERROR(VLOOKUP(D5,DB!A:K,11,0),"")</f>
        <v>R1</v>
      </c>
      <c r="C5" s="64">
        <v>1</v>
      </c>
      <c r="D5" s="93" t="s">
        <v>17328</v>
      </c>
      <c r="E5" s="65" t="s">
        <v>38964</v>
      </c>
      <c r="F5" s="66">
        <v>45932.48096064815</v>
      </c>
      <c r="G5" s="67">
        <f ca="1">IFERROR(NOW()-F5,"")</f>
        <v>4.5977314810443204E-2</v>
      </c>
      <c r="H5" s="66">
        <v>45932.475405092591</v>
      </c>
      <c r="I5" s="73" t="str">
        <f>IFERROR(VLOOKUP(D5,DB!A:F,6,0),"")</f>
        <v>Generator-SG</v>
      </c>
      <c r="J5" s="73" t="str">
        <f>IFERROR(VLOOKUP(D5,DB!A:G,7,0),"")</f>
        <v>Weak</v>
      </c>
      <c r="K5" s="69" t="s">
        <v>38972</v>
      </c>
      <c r="L5" s="70" t="str">
        <f>IFERROR(VLOOKUP(D5,DB!A:I,9,0),"")</f>
        <v>Latis</v>
      </c>
    </row>
    <row r="6" spans="1:12" ht="15" customHeight="1">
      <c r="A6" s="63"/>
      <c r="B6" s="73" t="str">
        <f>IFERROR(VLOOKUP(D6,DB!A:K,11,0),"")</f>
        <v/>
      </c>
      <c r="C6" s="64"/>
      <c r="D6" s="64"/>
      <c r="E6" s="65"/>
      <c r="F6" s="66"/>
      <c r="G6" s="67">
        <f ca="1">IFERROR(NOW()-F6,"")</f>
        <v>45932.526937962961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45932.526937962961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45932.526937962961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45932.526937962961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45932.526937962961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45932.526937962961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45932.526937962961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45932.526937962961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45932.526937962961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45932.526937962961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45932.526937962961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45932.526937962961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45932.526937962961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45932.526937962961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45932.526937962961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45932.526937962961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45932.526937962961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45932.526937962961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45932.526937962961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45932.526937962961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45932.526937962961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45932.526937962961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45932.526937962961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45932.526937962961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45932.526937962961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45932.526937962961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45932.526937962961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45932.526937962961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45932.526937962961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45932.526937962961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45932.526937962961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45932.526937962961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45932.526937962961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45932.526937962961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45932.526937962961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45932.526937962961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45932.526937962961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45932.526937962961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45932.526937962961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45932.526937962961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45932.526937962961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45932.526937962961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45932.526937962961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45932.526937962961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45932.526937962961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45932.526937962961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45932.526937962961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45932.526937962961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45932.526937962961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45932.526937962961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45932.526937962961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45932.526937962961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45932.526937962961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45932.526937962961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45932.526937962961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45932.526937962961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45932.526937962961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45932.526937962961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45932.526937962961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45932.526937962961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45932.526937962961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45932.526937962961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45932.526937962961</v>
      </c>
      <c r="H68" s="68"/>
      <c r="I68" s="73" t="str">
        <f>IFERROR(VLOOKUP(D68,DB!A:F,6,0),"")</f>
        <v/>
      </c>
      <c r="J68" s="73" t="str">
        <f>IFERROR(VLOOKUP(D68,DB!A:G,7,0),"")</f>
        <v/>
      </c>
      <c r="K68" s="69"/>
      <c r="L68" s="70" t="str">
        <f>IFERROR(VLOOKUP(D68,DB!A:I,9,0),"")</f>
        <v/>
      </c>
    </row>
  </sheetData>
  <customSheetViews>
    <customSheetView guid="{F6042A99-DD27-4453-835D-0834D95730CC}" filter="1" showAutoFilter="1">
      <pageMargins left="0" right="0" top="0" bottom="0" header="0" footer="0"/>
      <autoFilter ref="B1:M1" xr:uid="{B80F2936-2EAE-43D8-9E05-432EA0ACD2DA}"/>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240.87515532407269</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125.79985439815209</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107.52709976852202</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9.301370601853705</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39060</v>
      </c>
      <c r="B7" s="18" t="str">
        <f>IFERROR(VLOOKUP(D7,DB!A:K,11,0),"")</f>
        <v>R2</v>
      </c>
      <c r="C7" s="18">
        <v>1</v>
      </c>
      <c r="D7" s="18" t="s">
        <v>39061</v>
      </c>
      <c r="E7" s="131" t="s">
        <v>38964</v>
      </c>
      <c r="F7" s="145"/>
      <c r="G7" s="133">
        <f ca="1">IFERROR(NOW()-F7,"-")</f>
        <v>45932.526937731483</v>
      </c>
      <c r="H7" s="145">
        <v>45932.402430555558</v>
      </c>
      <c r="I7" s="18" t="str">
        <f>IFERROR(VLOOKUP(D7,DB!A:F,6,0),"")</f>
        <v>SCECO</v>
      </c>
      <c r="J7" s="18" t="str">
        <f>IFERROR(VLOOKUP(D7,DB!A:G,7,0),"")</f>
        <v>Vandalized</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39063</v>
      </c>
      <c r="B8" s="18" t="str">
        <f>IFERROR(VLOOKUP(D8,DB!A:K,11,0),"")</f>
        <v>R2</v>
      </c>
      <c r="C8" s="18">
        <v>1</v>
      </c>
      <c r="D8" s="18" t="s">
        <v>20104</v>
      </c>
      <c r="E8" s="131" t="s">
        <v>38964</v>
      </c>
      <c r="F8" s="132">
        <v>45932.393240740741</v>
      </c>
      <c r="G8" s="133">
        <f ca="1">IFERROR(NOW()-F8,"-")</f>
        <v>0.13369699074246455</v>
      </c>
      <c r="H8" s="132">
        <v>45932.387337962966</v>
      </c>
      <c r="I8" s="18" t="str">
        <f>IFERROR(VLOOKUP(D8,DB!A:F,6,0),"")</f>
        <v>SCECO</v>
      </c>
      <c r="J8" s="18" t="str">
        <f>IFERROR(VLOOKUP(D8,DB!A:G,7,0),"")</f>
        <v>Vandalized</v>
      </c>
      <c r="K8" s="19" t="s">
        <v>39064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45932.526937731483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45932.526937731483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45932.526937731483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45932.526937731483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45932.526937731483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75"/>
      <c r="E14" s="131"/>
      <c r="F14" s="132"/>
      <c r="G14" s="133">
        <f ca="1">IFERROR(NOW()-F14,"-")</f>
        <v>45932.526937731483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45932.526937731483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45932.526937731483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45932.526937731483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45932.526937731483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45932.526937731483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45932.526937731483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45932.526937731483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45932.526937731483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45932.526937731483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45932.526937731483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45932.526937731483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45932.526937731483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45932.526937731483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45932.526937731483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45932.526937731483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45932.526937731483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45932.526937731483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45932.526937731483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45932.526937731483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45932.526937731483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45932.526937731483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45932.526937731483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45932.526937731483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45932.526937731483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45932.526937731483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45932.526937731483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45932.526937731483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45932.526937731483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45932.526937731483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45932.526937731483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45932.526937731483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45932.526937731483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45932.526937731483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45932.526937731483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45932.526937731483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45932.526937731483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45932.526937731483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45932.526937731483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45932.526937731483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45932.526937731483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45932.526937731483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45932.526937731483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45932.526937731483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45932.526937731483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45932.526937731483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45932.526937731483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45932.526937731483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45932.526937731483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45932.526937731483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45932.526937731483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45932.526937731483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45932.526937731483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45932.526937731483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45932.526937731483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45932.526937731483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45932.526937731483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45932.526937731483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45932.526937731483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45932.526937731483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45932.526937731483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45932.526937731483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45932.526937731483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45932.526937731483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45932.526937731483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45932.526937731483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45932.526937731483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45932.526937731483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45932.526937731483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45932.526937731483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45932.526937731483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45932.526937731483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45932.526937731483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45932.526937731483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45932.526937731483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45932.526937731483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45932.526937731483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45932.526937731483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45932.526937731483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45932.526937731483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45932.526937731483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45932.526937731483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45932.526937731483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45932.526937731483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45932.526937731483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45932.526937731483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45932.526937731483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45932.526937731483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45932.526937731483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45932.526937731483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45932.526937731483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45932.526937731483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45932.526937731483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45932.526937731483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45932.526937731483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45932.526937731483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45932.526937731483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45932.526937731483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45932.526937731483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45932.526937731483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45932.526937731483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45932.526937731483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45932.526937731483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45932.526937731483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45932.526937731483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45932.526937731483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45932.526937731483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45932.526937731483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45932.526937731483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45932.526937731483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45932.526937731483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45932.526937731483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45932.526937731483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45932.526937731483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45932.526937731483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45932.526937731483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45932.526937731483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45932.526937731483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45932.526937731483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45932.526937731483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45932.526937731483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45932.526937731483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45932.526937731483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45932.526937731483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45932.526937731483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45932.526937731483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45932.526937731483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45932.526937731483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45932.526937731483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45932.526937731483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45932.526937731483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45932.526937731483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45932.526937731483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45932.526937731483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45932.526937731483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45932.526937731483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45932.526937731483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45932.526937731483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45932.526937731483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45932.526937731483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45932.526937731483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45932.526937731483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45932.526937731483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45932.526937731483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45932.526937731483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45932.526937731483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45932.526937731483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45932.526937731483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45932.526937731483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45932.526937731483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45932.526937731483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45932.526937731483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45932.526937731483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45932.526937731483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45932.526937731483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45932.526937731483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45932.526937731483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45932.526937731483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45932.526937731483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45932.526937731483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45932.526937731483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45932.526937731483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45932.526937731483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45932.526937731483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45932.526937731483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45932.526937731483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45932.526937731483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45932.526937731483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45932.526937731483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45932.526937731483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45932.526937731483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45932.526937731483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45932.526937731483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45932.526937731483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45932.526937731483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45932.526937731483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45932.526937731483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45932.526937731483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45932.526937731483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45932.526937731483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45932.526937731483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45932.526937731483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45932.526937731483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45932.526937731483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45932.526937731483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45932.526937731483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45932.526937731483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45932.526937731483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45932.526937731483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45932.526937731483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45932.526937731483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45932.526937731483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45932.526937731483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45932.526937731483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45932.526937731483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45932.526937731483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45932.526937731483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45932.526937731483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45932.526937731483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45932.526937731483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45932.526937731483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45932.526937731483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45932.526937731483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45932.526937731483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45932.526937731483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45932.526937731483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45932.526937731483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45932.526937731483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45932.526937731483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45932.526937731483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45932.526937731483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45932.526937731483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45932.526937731483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45932.526937731483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45932.526937731483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45932.526937731483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45932.526937731483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45932.526937731483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45932.526937731483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45932.526937731483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45932.526937731483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45932.526937731483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45932.526937731483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45932.526937731483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45932.526937731483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45932.526937731483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45932.526937731483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45932.526937731483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45932.526937731483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45932.526937731483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45932.526937731483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45932.526937731483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45932.526937731483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45932.526937731483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45932.526937731483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45932.526937731483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45932.526937731483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45932.526937731483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45932.526937731483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45932.526937731483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45932.526937731483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45932.526937731483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45932.526937731483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45932.526937731483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45932.526937731483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45932.526937731483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45932.526937731483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45932.526937731483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45932.526937731483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45932.526937731483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45932.526937731483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45932.526937731483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45932.526937731483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45932.526937731483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45932.526937731483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45932.526937731483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45932.526937731483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45932.526937731483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45932.526937731483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45932.526937731483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45932.526937731483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45932.526937731483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45932.526937731483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45932.526937731483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45932.526937731483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45932.526937731483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45932.526937731483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45932.526937731483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45932.526937731483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45932.526937731483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45932.526937731483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45932.526937731483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45932.526937731483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45932.526937731483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45932.526937731483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45932.526937731483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45932.526937731483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45932.526937731483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45932.526937731483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45932.526937731483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45932.526937731483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45932.526937731483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45932.526937731483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45932.526937731483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45932.526937731483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45932.526937731483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45932.526937731483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45932.526937731483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45932.526937731483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45932.526937731483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45932.526937731483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45932.526937731483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45932.526937731483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45932.526937731483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45932.526937731483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45932.526937731483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45932.526937731483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45932.526937731483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45932.526937731483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45932.526937731483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45932.526937731483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45932.526937731483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45932.526937731483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45932.526937731483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45932.526937731483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45932.526937731483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45932.526937731483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45932.526937731483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45932.526937731483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45932.526937731483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45932.526937731483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45932.526937731483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45932.526937731483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45932.526937731483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45932.526937731483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45932.526937731483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45932.526937731483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45932.526937731483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45932.526937731483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45932.526937731483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45932.526937731483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45932.526937731483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45932.526937731483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45932.526937731483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45932.526937731483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45932.526937731483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45932.526937731483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45932.526937731483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45932.526937731483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45932.526937731483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45932.526937731483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45932.526937731483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45932.526937731483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45932.526937731483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45932.526937731483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45932.526937731483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45932.526937731483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45932.526937731483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45932.526937731483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45932.526937731483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45932.526937731483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45932.526937731483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45932.526937731483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45932.526937731483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45932.526937731483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45932.526937731483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45932.526937731483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45932.526937731483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45932.526937731483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45932.526937731483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45932.526937731483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45932.526937731483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45932.526937731483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45932.526937731483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45932.526937731483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45932.526937731483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45932.526937731483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45932.526937731483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45932.526937731483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45932.526937731483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45932.526937731483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45932.526937731483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45932.526937731483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45932.526937731483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45932.526937731483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45932.526937731483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45932.526937731483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45932.526937731483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45932.526937731483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45932.526937731483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45932.526937731483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45932.526937731483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45932.526937731483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45932.526937731483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45932.526937731483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45932.526937731483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45932.526937731483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45932.526937731483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45932.526937731483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45932.526937731483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45932.526937731483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45932.526937731483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45932.526937731483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45932.526937731483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45932.526937731483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45932.526937731483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45932.526937731483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45932.526937731483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45932.526937731483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45932.526937731483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45932.526937731483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45932.526937731483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45932.526937731483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45932.526937731483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45932.526937731483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45932.526937731483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45932.526937731483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45932.526937731483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45932.526937731483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45932.526937731483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45932.526937731483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45932.526937731483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45932.526937731483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45932.526937731483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45932.526937731483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45932.526937731483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45932.526937731483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45932.526937731483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45932.526937731483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45932.526937731483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45932.526937731483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45932.526937731483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45932.526937731483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45932.526937731483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45932.526937731483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45932.526937731483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45932.526937731483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45932.526937731483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45932.526937731483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45932.526937731483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45932.526937731483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45932.526937731483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45932.526937731483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45932.526937731483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45932.526937731483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45932.526937731483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45932.526937731483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45932.526937731483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45932.526937731483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45932.526937731483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45932.526937731483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45932.526937731483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45932.526937731483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45932.526937731483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45932.526937731483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45932.526937731483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45932.526937731483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45932.526937731483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45932.526937731483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45932.526937731483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45932.526937731483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45932.526937731483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45932.526937731483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45932.526937731483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45932.526937731483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45932.526937731483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45932.526937731483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45932.526937731483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45932.526937731483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45932.526937731483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45932.526937731483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45932.526937731483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45932.526937731483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45932.526937731483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45932.526937731483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45932.526937731483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45932.526937731483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45932.526937731483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45932.526937731483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45932.526937731483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45932.526937731483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45932.526937731483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45932.526937731483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45932.526937731483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45932.526937731483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45932.526937731483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45932.526937731483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45932.526937731483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45932.526937731483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45932.526937731483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45932.526937731483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45932.526937731483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45932.526937731483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45932.526937731483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45932.526937731483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45932.526937731483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45932.526937731483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45932.526937731483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45932.526937731483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45932.526937731483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45932.526937731483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45932.526937731483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45932.526937731483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45932.526937731483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45932.526937731483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45932.526937731483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45932.526937731483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45932.526937731483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45932.526937731483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45932.526937731483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45932.526937731483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45932.526937731483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45932.526937731483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45932.526937731483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45932.526937731483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45932.526937731483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45932.526937731483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45932.526937731483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45932.526937731483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45932.526937731483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45932.526937731483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45932.526937731483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45932.526937731483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45932.526937731483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45932.526937731483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45932.526937731483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45932.526937731483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45932.526937731483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45932.526937731483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45932.526937731483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45932.526937731483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45932.526937731483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45932.526937731483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45932.526937731483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45932.526937731483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45932.526937731483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45932.526937731483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45932.526937731483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45932.526937731483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45932.526937731483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45932.526937731483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45932.526937731483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45932.526937731483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45932.526937731483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45932.526937731483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45932.526937731483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45932.526937731483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45932.526937731483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45932.526937731483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45932.526937731483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45932.526937731483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45932.526937731483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45932.526937731483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45932.526937731483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45932.526937731483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45932.526937731483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45932.526937731483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45932.526937731483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45932.526937731483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45932.526937731483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45932.526937731483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45932.526937731483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45932.526937731483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45932.526937731483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45932.526937731483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45932.526937731483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45932.526937731483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45932.526937731483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45932.526937731483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45932.526937731483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45932.526937731483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45932.526937731483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45932.526937731483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45932.526937731483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45932.526937731483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45932.526937731483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45932.526937731483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45932.526937731483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45932.526937731483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45932.526937731483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45932.526937731483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45932.526937731483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45932.526937731483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45932.526937731483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45932.526937731483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45932.526937731483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45932.526937731483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45932.526937731483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45932.526937731483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45932.526937731483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45932.526937731483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45932.526937731483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45932.526937731483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45932.526937731483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45932.526937731483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45932.526937731483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45932.526937731483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45932.526937731483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45932.526937731483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45932.526937731483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45932.526937731483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45932.526937731483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45932.526937731483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45932.526937731483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45932.526937731483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45932.526937731483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45932.526937731483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45932.526937731483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45932.526937731483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45932.526937731483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45932.526937731483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45932.526937731483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45932.526937731483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45932.526937731483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45932.526937731483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45932.526937731483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45932.526937731483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45932.526937731483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45932.526937731483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45932.526937731483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45932.526937731483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45932.526937731483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45932.526937731483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45932.526937731483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45932.526937731483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45932.526937731483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45932.526937731483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45932.526937731483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45932.526937731483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45932.526937731483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45932.526937731483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45932.526937731483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45932.526937731483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45932.526937731483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45932.526937731483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45932.526937731483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45932.526937731483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45932.526937731483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45932.526937731483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45932.526937731483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45932.526937731483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45932.526937731483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45932.526937731483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45932.526937731483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45932.526937731483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45932.526937731483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45932.526937731483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45932.526937731483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45932.526937731483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45932.526937731483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45932.526937731483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45932.526937731483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45932.526937731483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45932.526937731483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45932.526937731483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45932.526937731483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45932.526937731483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45932.526937731483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45932.526937731483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45932.526937731483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45932.526937731483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45932.526937731483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45932.526937731483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45932.526937731483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45932.526937731483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45932.526937731483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45932.526937731483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45932.526937731483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45932.526937731483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45932.526937731483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45932.526937731483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45932.526937731483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45932.526937731483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45932.526937731483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45932.526937731483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45932.526937731483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45932.526937731483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45932.526937731483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45932.526937731483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45932.526937731483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45932.526937731483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45932.526937731483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45932.526937731483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45932.526937731483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45932.526937731483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45932.526937731483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45932.526937731483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45932.526937731483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45932.526937731483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45932.526937731483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45932.526937731483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45932.526937731483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45932.526937731483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45932.526937731483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45932.526937731483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45932.526937731483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45932.526937731483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45932.526937731483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45932.526937731483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45932.526937731483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45932.526937731483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45932.526937731483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45932.526937731483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45932.526937731483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45932.526937731483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45932.526937731483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45932.526937731483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45932.526937731483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45932.526937731483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45932.526937731483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45932.526937731483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45932.526937731483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45932.526937731483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45932.526937731483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45932.526937731483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45932.526937731483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45932.526937731483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45932.526937731483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45932.526937731483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45932.526937731483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45932.526937731483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45932.526937731483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45932.526937731483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45932.526937731483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45932.526937731483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45932.526937731483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45932.526937731483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45932.526937731483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45932.526937731483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45932.526937731483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45932.526937731483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45932.526937731483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45932.526937731483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45932.526937731483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45932.526937731483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45932.526937731483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45932.526937731483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45932.526937731483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45932.526937731483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45932.526937731483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45932.526937731483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45932.526937731483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45932.526937731483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45932.526937731483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45932.526937731483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45932.526937731483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45932.526937731483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45932.526937731483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45932.526937731483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45932.526937731483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45932.526937731483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45932.526937731483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45932.526937731483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45932.526937731483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45932.526937731483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45932.526937731483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45932.526937731483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45932.526937731483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45932.526937731483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45932.526937731483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45932.526937731483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45932.526937731483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45932.526937731483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45932.526937731483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45932.526937731483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45932.526937731483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45932.526937731483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45932.526937731483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45932.526937731483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45932.526937731483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45932.526937731483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45932.526937731483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45932.526937731483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45932.526937731483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45932.526937731483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45932.526937731483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45932.526937731483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45932.526937731483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45932.526937731483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45932.526937731483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45932.526937731483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45932.526937962961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45932.526937962961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45932.526937962961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45932.526937962961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45932.526937962961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45932.526937962961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45932.526937962961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45932.526937962961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45932.526937962961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45932.526937962961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45932.526937962961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45932.526937962961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45932.526937962961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45932.526937962961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45932.526937962961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45932.526937962961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45932.526937962961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45932.526937962961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45932.526937962961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45932.526937962961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45932.526937962961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45932.526937962961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45932.526937962961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45932.526937962961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45932.526937962961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45932.526937962961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45932.526937962961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45932.526937962961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45932.526937962961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45932.526937962961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45932.526937962961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45932.526937962961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45932.526937962961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45932.526937962961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45932.526937962961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45932.526937962961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45932.526937962961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45932.526937962961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45932.526937962961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45932.526937962961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45932.526937962961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45932.526937962961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45932.526937962961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45932.526937962961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45932.526937962961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45932.526937962961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45932.526937962961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45932.526937962961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45932.526937962961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45932.526937962961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45932.526937962961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45932.526937962961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45932.526937962961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45932.526937962961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45932.526937962961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45932.526937962961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45932.526937962961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45932.526937962961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45932.526937962961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45932.526937962961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45932.526937962961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45932.526937962961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45932.526937962961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45932.526937962961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45932.526937962961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45932.526937962961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45932.526937962961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45932.526937962961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45932.526937962961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45932.526937962961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45932.526937962961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45932.526937962961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45932.526937962961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45932.526937962961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45932.526937962961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45932.526937962961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45932.526937962961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45932.526937962961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45932.526937962961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45932.526937962961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45932.526937962961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45932.526937962961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45932.526937962961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45932.526937962961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45932.526937962961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45932.526937962961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45932.526937962961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45932.526937962961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45932.526937962961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45932.526937962961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45932.526937962961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45932.526937962961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45932.526937962961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45932.526937962961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45932.526937962961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45932.526937962961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45932.526937962961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45932.526937962961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45932.526937962961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45932.526937962961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45932.526937962961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45932.526937962961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45932.526937962961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45932.526937962961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45932.526937962961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45932.526937962961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45932.526937962961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45932.526937962961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45932.526937962961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45932.526937962961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45932.526937962961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45932.526937962961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45932.526937962961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45932.526937962961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45932.526937962961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45932.526937962961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45932.526937962961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45932.526937962961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45932.526937962961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45932.526937962961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45932.526937962961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45932.526937962961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45932.526937962961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45932.526937962961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45932.526937962961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45932.526937962961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45932.526937962961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45932.526937962961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45932.526937962961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45932.526937962961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45932.526937962961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45932.526937962961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45932.526937962961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45932.526937962961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45932.526937962961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45932.526937962961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45932.526937962961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45932.526937962961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45932.526937962961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45932.526937962961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45932.526937962961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45932.526937962961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45932.526937962961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45932.526937962961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45932.526937962961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45932.526937962961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45932.526937962961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45932.526937962961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45932.526937962961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45932.526937962961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45932.526937962961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45932.526937962961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45932.526937962961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45932.526937962961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45932.526937962961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45932.526937962961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45932.526937962961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45932.526937962961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45932.526937962961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45932.526937962961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45932.526937962961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45932.526937962961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45932.526937962961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45932.526937962961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45932.526937962961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45932.526937962961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45932.526937962961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45932.526937962961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45932.526937962961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45932.526937962961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45932.526937962961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45932.526937962961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45932.526937962961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45932.526937962961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45932.526937962961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45932.526937962961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45932.526937962961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45932.526937962961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45932.526937962961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45932.526937962961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45932.526937962961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45932.526937962961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45932.526937962961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45932.526937962961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45932.526937962961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45932.526937962961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45932.526937962961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45932.526937962961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45932.526937962961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45932.526937962961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45932.526937962961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45932.526937962961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45932.526937962961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45932.526937962961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45932.526937962961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45932.526937962961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45932.526937962961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45932.526937962961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45932.526937962961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45932.526937962961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45932.526937962961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45932.526937962961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45932.526937962961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45932.526937962961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45932.526937962961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45932.526937962961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45932.526937962961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45932.526937962961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45932.526937962961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45932.526937962961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45932.526937962961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45932.526937962961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45932.526937962961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45932.526937962961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45932.526937962961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45932.526937962961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45932.526937962961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45932.526937962961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45932.526937962961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45932.526937962961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45932.526937962961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45932.526937962961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45932.526937962961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45932.526937962961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45932.526937962961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45932.526937962961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45932.526937962961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45932.526937962961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45932.526937962961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45932.526937962961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45932.526937962961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45932.526937962961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45932.526937962961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45932.526937962961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45932.526937962961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45932.526937962961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45932.526937962961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45932.526937962961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45932.526937962961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45932.526937962961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45932.526937962961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45932.526937962961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45932.526937962961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45932.526937962961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45932.526937962961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45932.526937962961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45932.526937962961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45932.526937962961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45932.526937962961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45932.526937962961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45932.526937962961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45932.526937962961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45932.526937962961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45932.526937962961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45932.526937962961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45932.526937962961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45932.526937962961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45932.526937962961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45932.526937962961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45932.526937962961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45932.526937962961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45932.526937962961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45932.526937962961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45932.526937962961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45932.526937962961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45932.526937962961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45932.526937962961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45932.526937962961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45932.526937962961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45932.526937962961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45932.526937962961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45932.526937962961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45932.526937962961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45932.526937962961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45932.526937962961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45932.526937962961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45932.526937962961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45932.526937962961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45932.526937962961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45932.526937962961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45932.526937962961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45932.526937962961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45932.526937962961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45932.526937962961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45932.526937962961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45932.526937962961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45932.526937962961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45932.526937962961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45932.526937962961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45932.526937962961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45932.526937962961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45932.526937962961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45932.526937962961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45932.526937962961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45932.526937962961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45932.526937962961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45932.526937962961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45932.526937962961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45932.526937962961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45932.526937962961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45932.526937962961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45932.526937962961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45932.526937962961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45932.526937962961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45932.526937962961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45932.526937962961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45932.526937962961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45932.526937962961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45932.526937962961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45932.526937962961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45932.526937962961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45932.526937962961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45932.526937962961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45932.526937962961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45932.526937962961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45932.526937962961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45932.526937962961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45932.526937962961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45932.526937962961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45932.526937962961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45932.526937962961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45932.526937962961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45932.526937962961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45932.526937962961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45932.526937962961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45932.526937962961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45932.526937962961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45932.526937962961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45932.526937962961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45932.526937962961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45932.526937962961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45932.526937962961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45932.526937962961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45932.526937962961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45932.526937962961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45932.526937962961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45932.526937962961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45932.526937962961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45932.526937962961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45932.526937962961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45932.526937962961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45932.526937962961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45932.526937962961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45932.526937962961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45932.526937962961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45932.526937962961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45932.526937962961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45932.526937962961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45932.526937962961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45932.526937962961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45932.526937962961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45932.526937962961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45932.526937962961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45932.526937962961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45932.526937962961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45932.526937962961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45932.526937962961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45932.526937962961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45932.526937962961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45932.526937962961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45932.526937962961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45932.526937962961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45932.526937962961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45932.526937962961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45932.526937962961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45932.526937962961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45932.526937962961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45932.526937962961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45932.526937962961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45932.526937962961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45932.526937962961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45932.526937962961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45932.526937962961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45932.526937962961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45932.526937962961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45932.526937962961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45932.526937962961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45932.526937962961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45932.526937962961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45932.526937962961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45932.526937962961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45932.526937962961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45932.526937962961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45932.526937962961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45932.526937962961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45932.526937962961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45932.526937962961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45932.526937962961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45932.526937962961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45932.526937962961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45932.526937962961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45932.526937962961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45932.526937962961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45932.526937962961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45932.526937962961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45932.526937962961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45932.526937962961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45932.526937962961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45932.526937962961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45932.526937962961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45932.526937962961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45932.526937962961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45932.526937962961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45932.526937962961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45932.526937962961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45932.526937962961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45932.526937962961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45932.526937962961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45932.526937962961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45932.526937962961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45932.526937962961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45932.526937962961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45932.526937962961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45932.526937962961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45932.526937962961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45932.526937962961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45932.526937962961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45932.526937962961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45932.526937962961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45932.526937962961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45932.526937962961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45932.526937962961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45932.526937962961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45932.526937962961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45932.526937962961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45932.526937962961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45932.526937962961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45932.526937962961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45932.526937962961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45932.526937962961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45932.526937962961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45932.526937962961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45932.526937962961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45932.526937962961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45932.526937962961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45932.526937962961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45932.526937962961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45932.526937962961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45932.526937962961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45932.526937962961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45932.526937962961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45932.526937962961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45932.526937962961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45932.526937962961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45932.526937962961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45932.526937962961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45932.526937962961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45932.526937962961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45932.526937962961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45932.526937962961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45932.526937962961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45932.526937962961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45932.526937962961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45932.526937962961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45932.526937962961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45932.526937962961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45932.526937962961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45932.526937962961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45932.526937962961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45932.526937962961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45932.526937962961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45932.526937962961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45932.526937962961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45932.526937962961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45932.526937962961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45932.526937962961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45932.526937962961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45932.526937962961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45932.526937962961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45932.526937962961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45932.526937962961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45932.526937962961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45932.526937962961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45932.526937962961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45932.526937962961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45932.526937962961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45932.526937962961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45932.526937962961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45932.526937962961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45932.526937962961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45932.526937962961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45932.526937962961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45932.526937962961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45932.526937962961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45932.526937962961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45932.526937962961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45932.526937962961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45932.526937962961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45932.526937962961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45932.526937962961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45932.526937962961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45932.526937962961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45932.526937962961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45932.526937962961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45932.526937962961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45932.526937962961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45932.526937962961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45932.526937962961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45932.526937962961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45932.526937962961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45932.526937962961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45932.526937962961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45932.526937962961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45932.526937962961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45932.526937962961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45932.526937962961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45932.526937962961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45932.526937962961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45932.526937962961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45932.526937962961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45932.526937962961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45932.526937962961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45932.526937962961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45932.526937962961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45932.526937962961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45932.526937962961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45932.526937962961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45932.526937962961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45932.526937962961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45932.526937962961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45932.526937962961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45932.526937962961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45932.526937962961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45932.526937962961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45932.526937962961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45932.526937962961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45932.526937962961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45932.526937962961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45932.526937962961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45932.526937962961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45932.526937962961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45932.526937962961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45932.526937962961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45932.526937962961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45932.526937962961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45932.526937962961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45932.526937962961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45932.526937962961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45932.526937962961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45932.526937962961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45932.526937962961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45932.526937962961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45932.526937962961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45932.526937962961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45932.526937962961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45932.526937962961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45932.526937962961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45932.526937962961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45932.526937962961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45932.526937962961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45932.526937962961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45932.526937962961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45932.526937962961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45932.526937962961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45932.526937962961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45932.526937962961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45932.526937962961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45932.526937962961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45932.526937962961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45932.526937962961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45932.526937962961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45932.526937962961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45932.526937962961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45932.526937962961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45932.526937962961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45932.526937962961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45932.526937962961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45932.526937962961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45932.526937962961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45932.526937962961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45932.526937962961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45932.526937962961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45932.526937962961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45932.526937962961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45932.526937962961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45932.526937962961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45932.526937962961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45932.526937962961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45932.526937962961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45932.526937962961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45932.526937962961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45932.526937962961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45932.526937962961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45932.526937962961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45932.526937962961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45932.526937962961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45932.526937962961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45932.526937962961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45932.526937962961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45932.526937962961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45932.526937962961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45932.526937962961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45932.526937962961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45932.526937962961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45932.526937962961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45932.526937962961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45932.526937962961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45932.526937962961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45932.526937962961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45932.526937962961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45932.526937962961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45932.526937962961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45932.526937962961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45932.526937962961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45932.526937962961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45932.526937962961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45932.526937962961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45932.526937962961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45932.526937962961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45932.526937962961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45932.526937962961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45932.526937962961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45932.526937962961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45932.526937962961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45932.526937962961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45932.526937962961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45932.526937962961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45932.526937962961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45932.526937962961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45932.526937962961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45932.526937962961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45932.526937962961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45932.526937962961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45932.526937962961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45932.526937962961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45932.526937962961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45932.526937962961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45932.526937962961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45932.526937962961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45932.526937962961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45932.526937962961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45932.526937962961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45932.526937962961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45932.526937962961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45932.526937962961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45932.526937962961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45932.526937962961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45932.526937962961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45932.526937962961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45932.526937962961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45932.526937962961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45932.526937962961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45932.526937962961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45932.526937962961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45932.526937962961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45932.526937962961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45932.526937962961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45932.526937962961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45932.526937962961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45932.526937962961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45932.526937962961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45932.526937962961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45932.526937962961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45932.526937962961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45932.526937962961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45932.526937962961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45932.526937962961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45932.526937962961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45932.526937962961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45932.526937962961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45932.526937962961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45932.526937962961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45932.526937962961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45932.526937962961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45932.526937962961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45932.526937962961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45932.526937962961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45932.526937962961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45932.526937962961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45932.526937962961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45932.526937962961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45932.526937962961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45932.526937962961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45932.526937962961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45932.526937962961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45932.526937962961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45932.526937962961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45932.526937962961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45932.526937962961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45932.526937962961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45932.526937962961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45932.526937962961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45932.526937962961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45932.526937962961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45932.526937962961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45932.526937962961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45932.526937962961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45932.526937962961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45932.526937962961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45932.526937962961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45932.526937962961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45932.526937962961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45932.526937962961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45932.526937962961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45932.526937962961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45932.526937962961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45932.526937962961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45932.526937962961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45932.526937962961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45932.526937962961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45932.526937962961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45932.526937962961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45932.526937962961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45932.526937962961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45932.526937962961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45932.526937962961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45932.526937962961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45932.526937962961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45932.526937962961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45932.526937962961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45932.526937962961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45932.526937962961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45932.526937962961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45932.526937962961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45932.526937962961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45932.526937962961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45932.526937962961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45932.526937962961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45932.526937962961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45932.526937962961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45932.526937962961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45932.526937962961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45932.526937962961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45932.526937962961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45932.526937962961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45932.526937962961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45932.526937962961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45932.526937962961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45932.526937962961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45932.526937962961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45932.526937962961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45932.526937962961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45932.526937962961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45932.526937962961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45932.526937962961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45932.526937962961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45932.526937962961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45932.526937962961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45932.526937962961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45932.526937962961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45932.526937962961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45932.526937962961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45932.526937962961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45932.526937962961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45932.526937962961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45932.526937962961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45932.526937962961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45932.526937962961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45932.526937962961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45932.526937962961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45932.526937962961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45932.526937962961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45932.526937962961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45932.526937962961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45932.526937962961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45932.526937962961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45932.526937962961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45932.526937962961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45932.526937962961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45932.526937962961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45932.526937962961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45932.526937962961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45932.526937962961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45932.526937962961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45932.526937962961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45932.526937962961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45932.526937962961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45932.526937962961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45932.526937962961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45932.526937962961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45932.526937962961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45932.526937962961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45932.526937962961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45932.526937962961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45932.526937962961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45932.526937962961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45932.526937962961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45932.526937962961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45932.526937962961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45932.526937962961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45932.526937962961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45932.526937962961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45932.526937962961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45932.526937962961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45932.526937962961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45932.526937962961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45932.526937962961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45932.526937962961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45932.526937962961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45932.526937962961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45932.526937962961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45932.526937962961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45932.526937962961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45932.526937962961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45932.526937962961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45932.526937962961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45932.526937962961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45932.526937962961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45932.526937962961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45932.526937962961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45932.526937962961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45932.526937962961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45932.526937962961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45932.526937962961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45932.526937962961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45932.526937962961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45932.526937962961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45932.526937962961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45932.526937962961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45932.526937962961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45932.526937962961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45932.526937962961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45932.526937962961</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229.04622013888729</v>
      </c>
      <c r="H2" s="113">
        <v>45703.474768518521</v>
      </c>
      <c r="I2" s="110" t="str">
        <f>IFERROR(VLOOKUP(D2,DB!A:F,6,0),"")</f>
        <v>SCECO</v>
      </c>
      <c r="J2" s="110" t="str">
        <f>IFERROR(VLOOKUP(D2,DB!A:G,7,0),"")</f>
        <v>Dead</v>
      </c>
      <c r="K2" s="115" t="s">
        <v>39066</v>
      </c>
      <c r="L2" s="107" t="str">
        <f>IFERROR(VLOOKUP(D2,DB!A:I,9,0),"")</f>
        <v>Latis</v>
      </c>
    </row>
    <row r="3" spans="1:16" ht="33.75" customHeight="1">
      <c r="A3" s="110" t="s">
        <v>39067</v>
      </c>
      <c r="B3" s="110" t="str">
        <f>IFERROR(VLOOKUP(D3,DB!A:K,11,0),"")</f>
        <v>R4</v>
      </c>
      <c r="C3" s="111">
        <v>2</v>
      </c>
      <c r="D3" s="107" t="s">
        <v>39068</v>
      </c>
      <c r="E3" s="112" t="s">
        <v>38964</v>
      </c>
      <c r="F3" s="113">
        <v>45930.890277777777</v>
      </c>
      <c r="G3" s="114">
        <f ca="1">IFERROR(NOW()-F3,"")</f>
        <v>1.6366599537068396</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ca="1">IFERROR(NOW()-F4,"")</f>
        <v>45932.526937731483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45932.526937731483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45932.526937731483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45932.526937731483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45932.526937731483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45932.526937731483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45932.526937731483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45932.526937731483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45932.526937731483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45932.526937731483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45932.526937731483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45932.526937731483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45932.526937731483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45932.526937731483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45932.526937731483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45932.526937731483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45932.526937731483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45932.526937731483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45932.526937731483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45932.526937731483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45932.526937731483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45932.526937731483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45932.526937731483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45932.526937731483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45932.526937731483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45932.526937731483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45932.526937731483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45932.526937731483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45932.526937731483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45932.526937731483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45932.526937731483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45932.526937731483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45932.526937731483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45932.526937731483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45932.526937731483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45932.526937731483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45932.526937731483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45932.526937731483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45932.526937731483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45932.526937731483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45932.526937731483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45932.526937731483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45932.526937731483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45932.526937731483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45932.526937731483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45932.526937731483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45932.526937731483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45932.526937731483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45932.526937731483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45932.526937731483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45932.526937731483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45932.526937731483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45932.526937731483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45932.526937731483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45932.526937731483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45932.526937731483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45932.526937731483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45932.526937731483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45932.526937731483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45932.526937731483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45932.526937731483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45932.526937731483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45932.526937731483</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45932.526937731483</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45932.526937731483</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40.694877546295174</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6.3380604166668491</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0.1452363425923977</v>
      </c>
      <c r="H4" s="38">
        <v>45932.37128472222</v>
      </c>
      <c r="I4" s="37" t="str">
        <f>IFERROR(VLOOKUP(D4,DB!A:F,6,0),"")</f>
        <v>SCECO</v>
      </c>
      <c r="J4" s="37" t="str">
        <f>IFERROR(VLOOKUP(D4,DB!A:G,7,0),"")</f>
        <v>No BB Design</v>
      </c>
      <c r="K4" s="37" t="s">
        <v>39075</v>
      </c>
      <c r="L4" s="37" t="str">
        <f>IFERROR(VLOOKUP(D4,DB!A:I,9,0),"")</f>
        <v>Latis</v>
      </c>
      <c r="M4" s="139"/>
    </row>
    <row r="5" spans="1:13" ht="15.75">
      <c r="A5" s="37"/>
      <c r="B5" s="37" t="str">
        <f>IFERROR(VLOOKUP(D5,DB!A:K,11,0),"")</f>
        <v/>
      </c>
      <c r="C5" s="37"/>
      <c r="D5" s="143"/>
      <c r="E5" s="37"/>
      <c r="F5" s="38"/>
      <c r="G5" s="39">
        <f ca="1">IFERROR(NOW()-F5,"-")</f>
        <v>45932.526937731483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45932.526937731483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45932.526937731483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45932.526937731483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45932.526937731483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45932.526937731483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45932.526937731483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45932.526937731483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45932.526937731483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45932.526937731483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45932.526937731483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45932.526937731483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45932.526937731483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45932.526937731483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45932.526937731483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45932.526937731483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45932.526937731483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45932.526937731483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45932.526937731483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45932.526937731483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45932.526937731483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45932.526937731483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45932.526937731483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45932.526937731483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45932.526937731483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45932.526937731483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45932.526937731483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45932.526937731483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45932.526937731483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45932.526937731483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45932.526937731483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45932.526937731483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45932.526937731483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45932.526937731483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45932.526937731483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45932.526937731483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45932.526937731483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45932.526937731483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45932.526937731483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45932.526937731483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45932.526937731483</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45932.526937731483</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45932.526937731483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45932.526937731483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45932.526937731483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45932.526937731483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45932.526937731483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45932.526937731483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45932.526937731483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45932.526937731483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45932.526937731483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45932.526937731483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45932.526937731483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45932.526937731483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45932.526937731483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45932.526937731483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45932.526937731483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45932.526937731483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45932.526937731483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45932.526937731483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45932.526937731483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45932.526937731483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45932.526937731483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45932.526937731483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45932.526937731483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45932.526937731483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45932.526937731483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45932.526937731483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45932.526937731483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45932.526937731483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45932.526937731483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45932.526937731483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45932.526937731483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45932.526937731483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45932.526937731483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45932.526937731483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45932.526937731483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45932.526937731483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45932.526937731483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45932.526937731483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45932.526937731483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45932.526937731483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45932.526937731483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45932.526937731483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45932.526937731483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45932.526937731483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45932.526937731483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45932.526937731483</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45932.526937731483</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45932.526937731483</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45932.526937731483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45932.526937731483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45932.526937731483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45932.526937731483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45932.526937731483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45932.526937731483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45932.526937731483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45932.526937731483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45932.526937731483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45932.526937731483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45932.526937731483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45932.526937731483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45932.526937731483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45932.526937731483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45932.526937731483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45932.526937731483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45932.526937731483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45932.526937731483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45932.526937731483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45932.526937731483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45932.526937731483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45932.526937731483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45932.526937731483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45932.526937731483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45932.526937731483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45932.526937731483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45932.526937731483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45932.526937731483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45932.526937731483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45932.526937731483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45932.526937731483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45932.526937731483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45932.526937731483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45932.526937731483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45932.526937731483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45932.526937731483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45932.526937731483</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45932.526937731483</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45932.526937731483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45932.526937731483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45932.526937731483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45932.526937731483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45932.526937731483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45932.526937731483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45932.526937731483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45932.526937731483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45932.526937731483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45932.526937731483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45932.526937731483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45932.526937731483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45932.526937731483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45932.526937731483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45932.526937731483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45932.526937731483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45932.526937731483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45932.526937731483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45932.526937731483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45932.526937731483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45932.526937731483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45932.526937731483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45932.526937731483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45932.526937731483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45932.526937731483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45932.526937731483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45932.526937731483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45932.526937731483</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45932.526937731483</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45932.526937731483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45932.526937731483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45932.526937731483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45932.526937731483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45932.526937731483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45932.526937731483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45932.526937731483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45932.526937731483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45932.526937731483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45932.526937731483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45932.526937731483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45932.526937731483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45932.526937731483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45932.526937731483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45932.526937731483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45932.526937731483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45932.526937731483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45932.526937731483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45932.526937731483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45932.526937731483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45932.526937731483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45932.526937731483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45932.526937731483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45932.526937731483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45932.526937731483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45932.526937731483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45932.526937731483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45932.526937731483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45932.526937731483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45932.526937731483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45932.526937731483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45932.526937731483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45932.526937731483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45932.526937731483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45932.526937731483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45932.526937731483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45932.526937731483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45932.526937731483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45932.526937731483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45932.526937731483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45932.526937731483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45932.526937731483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45932.526937731483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45932.526937731483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45932.526937731483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45932.526937731483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45932.526937731483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45932.526937731483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45932.526937731483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45932.526937731483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45932.526937731483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45932.526937731483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45932.526937731483</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45932.526937731483</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6"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3.3832224537036382</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5.7540905092610046</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0.72594236111035571</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39081</v>
      </c>
      <c r="B5" s="140" t="str">
        <f>IFERROR(VLOOKUP(D5,DB!A:K,11,0),"")</f>
        <v>R6</v>
      </c>
      <c r="C5" s="140">
        <v>3</v>
      </c>
      <c r="D5" s="140" t="s">
        <v>34816</v>
      </c>
      <c r="E5" s="140" t="s">
        <v>38964</v>
      </c>
      <c r="F5" s="144">
        <v>45932.451932870368</v>
      </c>
      <c r="G5" s="142">
        <f ca="1">IFERROR(NOW()-F5,"-")</f>
        <v>7.5004861115303356E-2</v>
      </c>
      <c r="H5" s="144">
        <v>45932.476388888892</v>
      </c>
      <c r="I5" s="140" t="str">
        <f>IFERROR(VLOOKUP(D5,DB!A:F,6,0),"")</f>
        <v>SCECO</v>
      </c>
      <c r="J5" s="140" t="str">
        <f>IFERROR(VLOOKUP(D5,DB!A:G,7,0),"")</f>
        <v>Vandalized</v>
      </c>
      <c r="K5" s="140" t="s">
        <v>39082</v>
      </c>
      <c r="L5" s="140" t="str">
        <f>IFERROR(VLOOKUP(D5,DB!A:I,9,0),"")</f>
        <v>Latis</v>
      </c>
    </row>
    <row r="6" spans="1:16383" ht="31.5" customHeight="1">
      <c r="A6" s="121"/>
      <c r="B6" s="140" t="str">
        <f>IFERROR(VLOOKUP(D6,DB!A:K,11,0),"")</f>
        <v/>
      </c>
      <c r="C6" s="140"/>
      <c r="D6" s="140"/>
      <c r="E6" s="140"/>
      <c r="F6" s="140"/>
      <c r="G6" s="142">
        <f ca="1">IFERROR(NOW()-F6,"-")</f>
        <v>45932.526937731483</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45932.526937731483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45932.526937731483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45932.526937731483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45932.526937731483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45932.526937731483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45932.526937731483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45932.526937731483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45932.526937731483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45932.526937731483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45932.526937731483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45932.526937731483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45932.526937731483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45932.526937731483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45932.526937731483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45932.526937731483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45932.526937731483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45932.526937731483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45932.526937731483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45932.526937731483</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45932.526937731483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45932.526937731483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45932.526937731483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45932.526937731483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45932.526937731483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45932.526937731483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45932.526937731483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45932.526937731483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45932.526937731483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45932.526937731483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45932.526937731483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45932.526937731483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45932.526937731483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45932.526937731483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45932.526937731483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45932.526937731483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45932.526937731483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45932.526937731483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45932.526937731483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45932.526937731483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45932.526937731483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45932.526937731483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45932.526937731483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45932.526937731483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45932.526937731483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45932.526937731483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45932.526937731483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45932.526937731483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45932.526937731483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45932.526937731483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45932.526937731483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45932.526937731483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45932.526937731483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45932.526937731483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45932.526937731483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45932.526937731483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45932.526937731483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45932.526937731483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45932.526937731483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45932.526937731483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45932.526937731483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45932.526937731483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45932.526937731483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45932.526937731483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45932.526937731483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45932.526937731483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45932.526937731483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45932.526937731483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45932.526937731483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45932.526937731483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45932.526937731483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45932.526937731483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45932.526937731483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45932.526937731483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45932.526937731483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45932.526937731483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45932.526937731483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45932.526937731483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45932.526937731483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45932.526937731483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45932.526937731483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45932.526937731483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45932.526937731483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45932.526937731483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45932.526937731483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45932.526937731483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45932.526937731483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45932.526937731483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45932.526937731483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45932.526937731483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45932.526937731483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45932.526937731483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45932.526937731483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45932.526937731483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45932.526937731483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45932.526937731483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45932.526937731483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45932.526937731483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45932.526937731483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45932.526937731483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45932.526937731483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45932.526937731483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45932.526937731483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45932.526937731483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45932.526937731483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45932.526937731483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45932.526937731483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45932.526937731483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45932.526937731483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45932.526937731483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45932.526937731483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45932.526937731483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45932.526937731483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45932.526937731483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45932.526937731483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45932.526937731483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45932.526937731483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45932.526937731483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45932.526937731483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45932.526937731483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45932.526937731483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45932.526937731483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45932.526937731483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45932.526937731483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45932.526937731483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45932.526937731483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45932.526937731483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45932.526937731483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45932.526937731483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45932.526937731483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45932.526937731483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45932.526937731483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45932.526937731483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45932.526937731483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45932.526937731483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45932.526937731483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45932.526937731483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45932.526937731483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45932.526937731483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45932.526937731483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45932.526937731483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45932.526937731483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45932.526937731483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45932.526937731483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45932.526937731483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45932.526937731483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45932.526937731483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45932.526937731483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45932.526937731483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45932.526937731483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45932.526937731483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45932.526937731483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45932.526937731483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45932.526937731483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45932.526937731483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45932.526937731483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45932.526937731483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45932.526937731483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45932.526937731483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45932.526937731483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45932.526937731483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45932.526937731483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45932.526937731483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45932.526937731483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45932.526937731483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45932.526937731483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45932.526937731483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45932.526937731483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45932.526937731483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45932.526937731483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45932.526937731483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45932.526937731483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45932.526937731483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45932.526937731483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45932.526937731483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45932.526937731483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45932.526937731483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45932.526937731483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45932.526937731483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45932.526937731483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45932.526937731483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45932.526937731483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45932.526937731483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45932.526937731483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45932.526937731483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45932.526937731483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45932.526937731483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45932.526937731483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45932.526937731483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45932.526937731483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45932.526937731483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45932.526937731483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45932.526937731483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45932.526937731483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45932.526937731483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45932.526937731483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45932.526937731483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45932.526937731483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45932.526937731483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45932.526937731483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45932.526937731483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45932.526937731483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45932.526937731483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45932.526937731483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45932.526937731483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45932.526937731483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45932.526937731483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45932.526937731483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45932.526937731483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45932.526937731483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45932.526937731483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45932.526937731483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45932.526937731483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45932.526937731483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45932.526937731483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45932.526937731483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45932.526937731483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45932.526937731483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45932.526937731483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45932.526937731483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45932.526937731483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45932.526937731483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45932.526937731483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45932.526937731483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45932.526937731483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45932.526937731483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45932.526937731483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45932.526937731483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45932.526937731483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45932.526937731483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45932.526937731483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45932.526937731483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45932.526937731483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45932.526937731483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45932.526937731483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45932.526937731483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45932.526937731483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45932.526937731483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45932.526937731483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45932.526937731483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45932.526937731483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45932.526937731483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45932.526937731483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45932.526937731483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45932.526937731483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45932.526937731483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45932.526937731483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45932.526937731483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45932.526937731483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45932.526937731483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45932.526937731483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45932.526937731483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45932.526937731483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45932.526937731483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45932.526937731483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45932.526937731483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45932.526937731483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45932.526937731483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45932.526937731483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45932.526937731483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45932.526937731483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45932.526937731483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45932.526937731483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45932.526937731483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45932.526937731483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45932.526937731483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45932.526937731483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45932.526937731483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45932.526937731483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45932.526937731483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45932.526937731483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45932.526937731483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45932.526937731483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45932.526937731483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45932.526937731483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45932.526937731483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45932.526937731483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45932.526937731483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45932.526937731483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45932.526937731483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45932.526937731483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45932.526937731483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45932.526937731483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45932.526937731483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45932.526937731483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45932.526937731483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45932.526937731483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45932.526937731483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45932.526937731483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45932.526937731483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45932.526937731483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45932.526937731483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45932.526937731483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45932.526937731483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45932.526937731483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45932.526937731483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45932.526937731483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45932.526937731483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45932.526937731483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45932.526937731483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45932.526937731483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45932.526937731483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45932.526937731483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45932.526937731483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45932.526937731483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45932.526937731483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45932.526937731483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45932.526937731483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45932.526937731483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45932.526937731483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45932.526937731483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45932.526937731483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45932.526937731483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45932.526937731483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45932.526937731483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45932.526937731483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45932.526937731483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45932.526937731483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45932.526937731483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45932.526937731483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45932.526937731483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45932.526937731483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45932.526937731483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45932.526937731483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45932.526937731483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45932.526937731483</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2025-10-02T09:40:00Z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